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ivotTables/pivotTable1.xml" ContentType="application/vnd.openxmlformats-officedocument.spreadsheetml.pivotTab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renewables21.sharepoint.com/sites/GSR2025/Shared Documents/Data Pack/GSR_2025_Demand/Industry/"/>
    </mc:Choice>
  </mc:AlternateContent>
  <xr:revisionPtr revIDLastSave="34" documentId="8_{B0848106-40E1-43D4-8B3E-E61B2302F950}" xr6:coauthVersionLast="47" xr6:coauthVersionMax="47" xr10:uidLastSave="{1A8A2824-F82A-4B8B-88F8-7D168CBC97E4}"/>
  <bookViews>
    <workbookView xWindow="28680" yWindow="-120" windowWidth="29040" windowHeight="15720" firstSheet="6" activeTab="6" xr2:uid="{00000000-000D-0000-FFFF-FFFF00000000}"/>
  </bookViews>
  <sheets>
    <sheet name="Industry tests" sheetId="9" state="hidden" r:id="rId1"/>
    <sheet name="Industry" sheetId="1" state="hidden" r:id="rId2"/>
    <sheet name="Sub sector re &amp; electrif." sheetId="8" state="hidden" r:id="rId3"/>
    <sheet name="Sub sector data" sheetId="7" state="hidden" r:id="rId4"/>
    <sheet name="electricity time series" sheetId="2" state="hidden" r:id="rId5"/>
    <sheet name="RE share sub sector evolution" sheetId="3" state="hidden" r:id="rId6"/>
    <sheet name="Figure I-4" sheetId="10" r:id="rId7"/>
    <sheet name="Industry - light industry RE %" sheetId="6" state="hidden" r:id="rId8"/>
    <sheet name="regional split" sheetId="4" state="hidden" r:id="rId9"/>
  </sheets>
  <definedNames>
    <definedName name="_xlnm._FilterDatabase" localSheetId="6" hidden="1">'Figure I-4'!$A$2:$K$2</definedName>
    <definedName name="_xlnm._FilterDatabase" localSheetId="3" hidden="1">'Sub sector data'!$A$40:$D$40</definedName>
    <definedName name="_xlnm._FilterDatabase" localSheetId="2" hidden="1">'Sub sector re &amp; electrif.'!$A$35:$E$42</definedName>
  </definedNames>
  <calcPr calcId="191028"/>
  <pivotCaches>
    <pivotCache cacheId="11944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8" l="1"/>
  <c r="F37" i="8"/>
  <c r="F36" i="8"/>
  <c r="Q10" i="9"/>
  <c r="P56" i="1"/>
  <c r="P55" i="1"/>
  <c r="N32" i="9" l="1"/>
  <c r="P25" i="1"/>
  <c r="G37" i="8"/>
  <c r="G38" i="8"/>
  <c r="G39" i="8"/>
  <c r="G40" i="8"/>
  <c r="G41" i="8"/>
  <c r="G42" i="8"/>
  <c r="F42" i="8"/>
  <c r="F41" i="8"/>
  <c r="F40" i="8"/>
  <c r="F39" i="8"/>
  <c r="F38" i="8"/>
  <c r="D36" i="8"/>
  <c r="D42" i="8"/>
  <c r="D37" i="8"/>
  <c r="D41" i="8"/>
  <c r="D38" i="8"/>
  <c r="D39" i="8"/>
  <c r="D40" i="8"/>
  <c r="G3" i="7"/>
  <c r="E6" i="8"/>
  <c r="E4" i="8"/>
  <c r="E10" i="8"/>
  <c r="E9" i="8"/>
  <c r="E8" i="8"/>
  <c r="E7" i="8"/>
  <c r="E5" i="8"/>
  <c r="P17" i="1"/>
  <c r="Q19" i="1" s="1"/>
  <c r="P19" i="1"/>
  <c r="Q35" i="1"/>
  <c r="Q55" i="1"/>
  <c r="E42" i="7"/>
  <c r="E43" i="7"/>
  <c r="E44" i="7"/>
  <c r="E45" i="7"/>
  <c r="E46" i="7"/>
  <c r="E47" i="7"/>
  <c r="E41" i="7"/>
  <c r="C36" i="7"/>
  <c r="C35" i="7"/>
  <c r="D35" i="7" s="1"/>
  <c r="C34" i="7"/>
  <c r="D34" i="7" s="1"/>
  <c r="C31" i="7"/>
  <c r="B37" i="7"/>
  <c r="B36" i="7"/>
  <c r="B35" i="7"/>
  <c r="B34" i="7"/>
  <c r="B33" i="7"/>
  <c r="B32" i="7"/>
  <c r="B31" i="7"/>
  <c r="P45" i="1"/>
  <c r="D28" i="7"/>
  <c r="D27" i="7"/>
  <c r="D26" i="7"/>
  <c r="D25" i="7"/>
  <c r="C37" i="7" s="1"/>
  <c r="D24" i="7"/>
  <c r="D23" i="7"/>
  <c r="C33" i="7" s="1"/>
  <c r="D22" i="7"/>
  <c r="C32" i="7" s="1"/>
  <c r="E18" i="7"/>
  <c r="D18" i="7"/>
  <c r="E17" i="7"/>
  <c r="D17" i="7"/>
  <c r="E16" i="7"/>
  <c r="D16" i="7"/>
  <c r="E15" i="7"/>
  <c r="D15" i="7"/>
  <c r="E14" i="7"/>
  <c r="D14" i="7"/>
  <c r="E13" i="7"/>
  <c r="D13" i="7"/>
  <c r="E12" i="7"/>
  <c r="D12" i="7"/>
  <c r="G9" i="7"/>
  <c r="F43" i="7" s="1"/>
  <c r="G8" i="7"/>
  <c r="F45" i="7" s="1"/>
  <c r="G7" i="7"/>
  <c r="F41" i="7" s="1"/>
  <c r="G6" i="7"/>
  <c r="F44" i="7" s="1"/>
  <c r="G5" i="7"/>
  <c r="F42" i="7" s="1"/>
  <c r="G4" i="7"/>
  <c r="F46" i="7" s="1"/>
  <c r="F47" i="7"/>
  <c r="S110" i="4"/>
  <c r="S109" i="4"/>
  <c r="T106" i="4"/>
  <c r="T105" i="4"/>
  <c r="T112" i="4"/>
  <c r="T111" i="4"/>
  <c r="U107" i="4"/>
  <c r="U106" i="4"/>
  <c r="U105" i="4"/>
  <c r="S96" i="4"/>
  <c r="S95" i="4"/>
  <c r="U93" i="4"/>
  <c r="U92" i="4"/>
  <c r="U91" i="4"/>
  <c r="T92" i="4"/>
  <c r="T98" i="4"/>
  <c r="T97" i="4"/>
  <c r="T91" i="4"/>
  <c r="AC17" i="4"/>
  <c r="AC18" i="4"/>
  <c r="AC19" i="4"/>
  <c r="AC20" i="4"/>
  <c r="AC21" i="4"/>
  <c r="AC22" i="4"/>
  <c r="AC23" i="4"/>
  <c r="AC16" i="4"/>
  <c r="S64" i="4"/>
  <c r="T64" i="4"/>
  <c r="U64" i="4"/>
  <c r="V64" i="4"/>
  <c r="W64" i="4"/>
  <c r="X64" i="4"/>
  <c r="Y64" i="4"/>
  <c r="Z64" i="4"/>
  <c r="AA64" i="4"/>
  <c r="AB64" i="4"/>
  <c r="R64" i="4"/>
  <c r="S58" i="4"/>
  <c r="T58" i="4"/>
  <c r="U58" i="4"/>
  <c r="V58" i="4"/>
  <c r="W58" i="4"/>
  <c r="X58" i="4"/>
  <c r="Y58" i="4"/>
  <c r="Z58" i="4"/>
  <c r="AA58" i="4"/>
  <c r="AB58" i="4"/>
  <c r="S59" i="4"/>
  <c r="T59" i="4"/>
  <c r="U59" i="4"/>
  <c r="V59" i="4"/>
  <c r="W59" i="4"/>
  <c r="X59" i="4"/>
  <c r="Y59" i="4"/>
  <c r="Z59" i="4"/>
  <c r="AA59" i="4"/>
  <c r="AB59" i="4"/>
  <c r="S60" i="4"/>
  <c r="T60" i="4"/>
  <c r="U60" i="4"/>
  <c r="V60" i="4"/>
  <c r="W60" i="4"/>
  <c r="X60" i="4"/>
  <c r="Y60" i="4"/>
  <c r="Z60" i="4"/>
  <c r="AA60" i="4"/>
  <c r="AB60" i="4"/>
  <c r="S61" i="4"/>
  <c r="T61" i="4"/>
  <c r="U61" i="4"/>
  <c r="V61" i="4"/>
  <c r="W61" i="4"/>
  <c r="X61" i="4"/>
  <c r="Y61" i="4"/>
  <c r="Z61" i="4"/>
  <c r="AA61" i="4"/>
  <c r="AB61" i="4"/>
  <c r="S62" i="4"/>
  <c r="T62" i="4"/>
  <c r="U62" i="4"/>
  <c r="V62" i="4"/>
  <c r="W62" i="4"/>
  <c r="X62" i="4"/>
  <c r="Y62" i="4"/>
  <c r="Z62" i="4"/>
  <c r="AA62" i="4"/>
  <c r="AB62" i="4"/>
  <c r="S63" i="4"/>
  <c r="T63" i="4"/>
  <c r="U63" i="4"/>
  <c r="V63" i="4"/>
  <c r="W63" i="4"/>
  <c r="X63" i="4"/>
  <c r="Y63" i="4"/>
  <c r="Z63" i="4"/>
  <c r="AA63" i="4"/>
  <c r="AB63" i="4"/>
  <c r="R61" i="4"/>
  <c r="R60" i="4"/>
  <c r="R59" i="4"/>
  <c r="R58" i="4"/>
  <c r="R63" i="4"/>
  <c r="R62" i="4"/>
  <c r="AB47" i="4"/>
  <c r="Y47" i="4"/>
  <c r="Z47" i="4"/>
  <c r="AA47" i="4"/>
  <c r="Y48" i="4"/>
  <c r="Z48" i="4"/>
  <c r="AA48" i="4"/>
  <c r="AB48" i="4"/>
  <c r="Y49" i="4"/>
  <c r="Z49" i="4"/>
  <c r="AA49" i="4"/>
  <c r="AB49" i="4"/>
  <c r="Y50" i="4"/>
  <c r="Z50" i="4"/>
  <c r="AA50" i="4"/>
  <c r="AB50" i="4"/>
  <c r="Y51" i="4"/>
  <c r="Z51" i="4"/>
  <c r="AA51" i="4"/>
  <c r="AB51" i="4"/>
  <c r="Y52" i="4"/>
  <c r="Z52" i="4"/>
  <c r="AA52" i="4"/>
  <c r="AB52" i="4"/>
  <c r="S47" i="4"/>
  <c r="T47" i="4"/>
  <c r="U47" i="4"/>
  <c r="V47" i="4"/>
  <c r="W47" i="4"/>
  <c r="X47" i="4"/>
  <c r="S48" i="4"/>
  <c r="T48" i="4"/>
  <c r="U48" i="4"/>
  <c r="V48" i="4"/>
  <c r="W48" i="4"/>
  <c r="X48" i="4"/>
  <c r="S49" i="4"/>
  <c r="T49" i="4"/>
  <c r="U49" i="4"/>
  <c r="V49" i="4"/>
  <c r="W49" i="4"/>
  <c r="X49" i="4"/>
  <c r="S50" i="4"/>
  <c r="T50" i="4"/>
  <c r="U50" i="4"/>
  <c r="V50" i="4"/>
  <c r="W50" i="4"/>
  <c r="X50" i="4"/>
  <c r="S51" i="4"/>
  <c r="T51" i="4"/>
  <c r="U51" i="4"/>
  <c r="V51" i="4"/>
  <c r="W51" i="4"/>
  <c r="X51" i="4"/>
  <c r="S52" i="4"/>
  <c r="T52" i="4"/>
  <c r="U52" i="4"/>
  <c r="V52" i="4"/>
  <c r="W52" i="4"/>
  <c r="X52" i="4"/>
  <c r="R52" i="4"/>
  <c r="R51" i="4"/>
  <c r="R47" i="4"/>
  <c r="R48" i="4"/>
  <c r="R49" i="4"/>
  <c r="R50" i="4"/>
  <c r="R16" i="4"/>
  <c r="S16" i="4"/>
  <c r="T16" i="4"/>
  <c r="U16" i="4"/>
  <c r="V16" i="4"/>
  <c r="W16" i="4"/>
  <c r="X16" i="4"/>
  <c r="Y16" i="4"/>
  <c r="Z16" i="4"/>
  <c r="AA16" i="4"/>
  <c r="AB16" i="4"/>
  <c r="R17" i="4"/>
  <c r="S17" i="4"/>
  <c r="T17" i="4"/>
  <c r="U17" i="4"/>
  <c r="V17" i="4"/>
  <c r="W17" i="4"/>
  <c r="X17" i="4"/>
  <c r="Y17" i="4"/>
  <c r="Z17" i="4"/>
  <c r="AA17" i="4"/>
  <c r="AB17" i="4"/>
  <c r="R18" i="4"/>
  <c r="S18" i="4"/>
  <c r="T18" i="4"/>
  <c r="U18" i="4"/>
  <c r="V18" i="4"/>
  <c r="W18" i="4"/>
  <c r="X18" i="4"/>
  <c r="Y18" i="4"/>
  <c r="Z18" i="4"/>
  <c r="AA18" i="4"/>
  <c r="AB18" i="4"/>
  <c r="R19" i="4"/>
  <c r="S19" i="4"/>
  <c r="T19" i="4"/>
  <c r="U19" i="4"/>
  <c r="V19" i="4"/>
  <c r="W19" i="4"/>
  <c r="X19" i="4"/>
  <c r="Y19" i="4"/>
  <c r="Z19" i="4"/>
  <c r="AA19" i="4"/>
  <c r="AB19" i="4"/>
  <c r="R20" i="4"/>
  <c r="S20" i="4"/>
  <c r="T20" i="4"/>
  <c r="U20" i="4"/>
  <c r="V20" i="4"/>
  <c r="W20" i="4"/>
  <c r="X20" i="4"/>
  <c r="Y20" i="4"/>
  <c r="Z20" i="4"/>
  <c r="AA20" i="4"/>
  <c r="AB20" i="4"/>
  <c r="R21" i="4"/>
  <c r="S21" i="4"/>
  <c r="T21" i="4"/>
  <c r="U21" i="4"/>
  <c r="V21" i="4"/>
  <c r="W21" i="4"/>
  <c r="X21" i="4"/>
  <c r="Y21" i="4"/>
  <c r="Z21" i="4"/>
  <c r="AA21" i="4"/>
  <c r="AB21" i="4"/>
  <c r="R23" i="4"/>
  <c r="S23" i="4"/>
  <c r="T23" i="4"/>
  <c r="U23" i="4"/>
  <c r="V23" i="4"/>
  <c r="W23" i="4"/>
  <c r="X23" i="4"/>
  <c r="Y23" i="4"/>
  <c r="Z23" i="4"/>
  <c r="AA23" i="4"/>
  <c r="AB23" i="4"/>
  <c r="AB22" i="4" s="1"/>
  <c r="R7" i="4"/>
  <c r="S7" i="4"/>
  <c r="T7" i="4"/>
  <c r="U7" i="4"/>
  <c r="V7" i="4"/>
  <c r="W7" i="4"/>
  <c r="X7" i="4"/>
  <c r="Y7" i="4"/>
  <c r="Z7" i="4"/>
  <c r="AA7" i="4"/>
  <c r="AB7" i="4"/>
  <c r="R8" i="4"/>
  <c r="S8" i="4"/>
  <c r="T8" i="4"/>
  <c r="U8" i="4"/>
  <c r="V8" i="4"/>
  <c r="W8" i="4"/>
  <c r="X8" i="4"/>
  <c r="Y8" i="4"/>
  <c r="Z8" i="4"/>
  <c r="AA8" i="4"/>
  <c r="AB8" i="4"/>
  <c r="R9" i="4"/>
  <c r="S9" i="4"/>
  <c r="T9" i="4"/>
  <c r="U9" i="4"/>
  <c r="V9" i="4"/>
  <c r="W9" i="4"/>
  <c r="X9" i="4"/>
  <c r="Y9" i="4"/>
  <c r="Z9" i="4"/>
  <c r="AA9" i="4"/>
  <c r="AB9" i="4"/>
  <c r="R10" i="4"/>
  <c r="S10" i="4"/>
  <c r="T10" i="4"/>
  <c r="U10" i="4"/>
  <c r="V10" i="4"/>
  <c r="W10" i="4"/>
  <c r="X10" i="4"/>
  <c r="Y10" i="4"/>
  <c r="Z10" i="4"/>
  <c r="AA10" i="4"/>
  <c r="AB10" i="4"/>
  <c r="R11" i="4"/>
  <c r="S11" i="4"/>
  <c r="T11" i="4"/>
  <c r="U11" i="4"/>
  <c r="V11" i="4"/>
  <c r="W11" i="4"/>
  <c r="X11" i="4"/>
  <c r="Y11" i="4"/>
  <c r="Z11" i="4"/>
  <c r="AA11" i="4"/>
  <c r="AB11" i="4"/>
  <c r="R6" i="4"/>
  <c r="S6" i="4"/>
  <c r="T6" i="4"/>
  <c r="U6" i="4"/>
  <c r="V6" i="4"/>
  <c r="W6" i="4"/>
  <c r="X6" i="4"/>
  <c r="Y6" i="4"/>
  <c r="Z6" i="4"/>
  <c r="AA6" i="4"/>
  <c r="AB6" i="4"/>
  <c r="R5" i="4"/>
  <c r="S5" i="4"/>
  <c r="T5" i="4"/>
  <c r="U5" i="4"/>
  <c r="V5" i="4"/>
  <c r="W5" i="4"/>
  <c r="X5" i="4"/>
  <c r="Y5" i="4"/>
  <c r="Z5" i="4"/>
  <c r="AA5" i="4"/>
  <c r="AB5" i="4"/>
  <c r="C48" i="3"/>
  <c r="D48" i="3"/>
  <c r="E48" i="3"/>
  <c r="F48" i="3"/>
  <c r="G48" i="3"/>
  <c r="H48" i="3"/>
  <c r="I48" i="3"/>
  <c r="J48" i="3"/>
  <c r="K48" i="3"/>
  <c r="L48" i="3"/>
  <c r="M48" i="3"/>
  <c r="N48" i="3"/>
  <c r="C49" i="3"/>
  <c r="D49" i="3"/>
  <c r="E49" i="3"/>
  <c r="F49" i="3"/>
  <c r="G49" i="3"/>
  <c r="H49" i="3"/>
  <c r="I49" i="3"/>
  <c r="J49" i="3"/>
  <c r="K49" i="3"/>
  <c r="L49" i="3"/>
  <c r="M49" i="3"/>
  <c r="N49" i="3"/>
  <c r="C50" i="3"/>
  <c r="D50" i="3"/>
  <c r="E50" i="3"/>
  <c r="F50" i="3"/>
  <c r="G50" i="3"/>
  <c r="H50" i="3"/>
  <c r="I50" i="3"/>
  <c r="J50" i="3"/>
  <c r="K50" i="3"/>
  <c r="L50" i="3"/>
  <c r="M50" i="3"/>
  <c r="N50" i="3"/>
  <c r="C51" i="3"/>
  <c r="D51" i="3"/>
  <c r="E51" i="3"/>
  <c r="F51" i="3"/>
  <c r="G51" i="3"/>
  <c r="H51" i="3"/>
  <c r="I51" i="3"/>
  <c r="J51" i="3"/>
  <c r="K51" i="3"/>
  <c r="L51" i="3"/>
  <c r="M51" i="3"/>
  <c r="N51" i="3"/>
  <c r="C52" i="3"/>
  <c r="D52" i="3"/>
  <c r="E52" i="3"/>
  <c r="F52" i="3"/>
  <c r="G52" i="3"/>
  <c r="H52" i="3"/>
  <c r="I52" i="3"/>
  <c r="J52" i="3"/>
  <c r="K52" i="3"/>
  <c r="L52" i="3"/>
  <c r="M52" i="3"/>
  <c r="N52" i="3"/>
  <c r="C53" i="3"/>
  <c r="D53" i="3"/>
  <c r="E53" i="3"/>
  <c r="F53" i="3"/>
  <c r="G53" i="3"/>
  <c r="H53" i="3"/>
  <c r="I53" i="3"/>
  <c r="J53" i="3"/>
  <c r="K53" i="3"/>
  <c r="L53" i="3"/>
  <c r="M53" i="3"/>
  <c r="N53" i="3"/>
  <c r="C54" i="3"/>
  <c r="D54" i="3"/>
  <c r="E54" i="3"/>
  <c r="F54" i="3"/>
  <c r="G54" i="3"/>
  <c r="H54" i="3"/>
  <c r="I54" i="3"/>
  <c r="J54" i="3"/>
  <c r="K54" i="3"/>
  <c r="L54" i="3"/>
  <c r="M54" i="3"/>
  <c r="N54" i="3"/>
  <c r="B49" i="3"/>
  <c r="B50" i="3"/>
  <c r="B51" i="3"/>
  <c r="B52" i="3"/>
  <c r="B53" i="3"/>
  <c r="B54" i="3"/>
  <c r="B48" i="3"/>
  <c r="S26" i="1"/>
  <c r="S27" i="1"/>
  <c r="S28" i="1"/>
  <c r="S29" i="1"/>
  <c r="S30" i="1"/>
  <c r="S31" i="1"/>
  <c r="S25" i="1"/>
  <c r="Q61" i="1"/>
  <c r="N32" i="1"/>
  <c r="P62" i="1" s="1"/>
  <c r="P26" i="1"/>
  <c r="P27" i="1"/>
  <c r="P28" i="1"/>
  <c r="P29" i="1"/>
  <c r="P30" i="1"/>
  <c r="P31" i="1"/>
  <c r="P32" i="1"/>
  <c r="Q62" i="1"/>
  <c r="N62" i="1"/>
  <c r="P52" i="1"/>
  <c r="P51" i="1"/>
  <c r="P46" i="1"/>
  <c r="P47" i="1"/>
  <c r="P48" i="1"/>
  <c r="P49" i="1"/>
  <c r="P50" i="1"/>
  <c r="Q66" i="1"/>
  <c r="Q67" i="1"/>
  <c r="Q68" i="1"/>
  <c r="Q69" i="1"/>
  <c r="Q70" i="1"/>
  <c r="Q71" i="1"/>
  <c r="Q65" i="1"/>
  <c r="P66" i="1"/>
  <c r="P67" i="1"/>
  <c r="P68" i="1"/>
  <c r="P69" i="1"/>
  <c r="P70" i="1"/>
  <c r="P71" i="1"/>
  <c r="P65" i="1"/>
  <c r="Q37" i="1"/>
  <c r="Q36" i="1"/>
  <c r="Q38" i="1"/>
  <c r="Q39" i="1"/>
  <c r="Q40" i="1"/>
  <c r="Q41" i="1"/>
  <c r="Q56" i="1"/>
  <c r="Q57" i="1"/>
  <c r="Q58" i="1"/>
  <c r="Q59" i="1"/>
  <c r="Q60" i="1"/>
  <c r="P57" i="1"/>
  <c r="P58" i="1"/>
  <c r="P59" i="1"/>
  <c r="P60" i="1"/>
  <c r="P61" i="1"/>
  <c r="P36" i="1"/>
  <c r="P37" i="1"/>
  <c r="P38" i="1"/>
  <c r="P39" i="1"/>
  <c r="P40" i="1"/>
  <c r="P41" i="1"/>
  <c r="P35" i="1"/>
  <c r="D31" i="7" l="1"/>
  <c r="D36" i="7"/>
  <c r="D32" i="7"/>
  <c r="D33" i="7"/>
  <c r="D37" i="7"/>
  <c r="W22" i="4"/>
  <c r="X22" i="4"/>
  <c r="Z22" i="4"/>
  <c r="Y22" i="4"/>
  <c r="AA22" i="4"/>
  <c r="V22" i="4"/>
  <c r="U22" i="4"/>
  <c r="T22" i="4"/>
  <c r="R22" i="4"/>
  <c r="S22" i="4"/>
</calcChain>
</file>

<file path=xl/sharedStrings.xml><?xml version="1.0" encoding="utf-8"?>
<sst xmlns="http://schemas.openxmlformats.org/spreadsheetml/2006/main" count="574" uniqueCount="168">
  <si>
    <t>INDUSTRY</t>
  </si>
  <si>
    <t>Industry Consumption</t>
  </si>
  <si>
    <t>Consumption (TJ)</t>
  </si>
  <si>
    <t>TFEC (TJ) - Industry</t>
  </si>
  <si>
    <t>TFEC (TJ) - Industry - Electricity</t>
  </si>
  <si>
    <t>TFEC (TJ) - Industry - Heat</t>
  </si>
  <si>
    <t>TFEC (TJ) - Industry - Fossil fuels</t>
  </si>
  <si>
    <t>TFEC (TJ) - Industry - Renewable</t>
  </si>
  <si>
    <t>Shares (%)</t>
  </si>
  <si>
    <t>Share (%) - Industry TFEC - Fossil fuels</t>
  </si>
  <si>
    <t>Share (%) - Industry TFEC - Renewable</t>
  </si>
  <si>
    <t>Share (%) - Industry TFEC - Electricity - Renewable</t>
  </si>
  <si>
    <t>Share (%) - Industry TFEC - Modern Bioenergy</t>
  </si>
  <si>
    <t>Share (%) - Industry TFEC - Solar Heat</t>
  </si>
  <si>
    <t>Share (%) - Industry TFEC - Geothermal</t>
  </si>
  <si>
    <t>Individual Consumptions (TJ)</t>
  </si>
  <si>
    <t>Industry TFEC - Mining and quarrying</t>
  </si>
  <si>
    <t>Industry TFEC - Paper, pulp and printing</t>
  </si>
  <si>
    <t>Industry TFEC - Chemical and petrochemical</t>
  </si>
  <si>
    <t>Industry TFEC - Food and tobacco</t>
  </si>
  <si>
    <t>Industry TFEC - Iron and steel</t>
  </si>
  <si>
    <t>Industry TFEC - Non-ferrous metals</t>
  </si>
  <si>
    <t>Industry TFEC - Non-metallic minerals</t>
  </si>
  <si>
    <t>IS+ NFM</t>
  </si>
  <si>
    <t>Individual Renewable Electricity (TJ)</t>
  </si>
  <si>
    <t>Industry TFEC - Electricity - Renewable - Mining and quarrying</t>
  </si>
  <si>
    <t>Industry TFEC - Electricity - Renewable - Paper, pulp and printing</t>
  </si>
  <si>
    <t>Industry TFEC - Electricity - Renewable - Chemical and petrochemical</t>
  </si>
  <si>
    <t>Industry TFEC - Electricity - Renewable - Food and tobacco</t>
  </si>
  <si>
    <t>Industry TFEC - Electricity - Renewable - Iron and steel</t>
  </si>
  <si>
    <t>Industry TFEC - Electricity - Renewable - Non-ferrous metals</t>
  </si>
  <si>
    <t>Industry TFEC - Electricity - Renewable - Non-metallic minerals</t>
  </si>
  <si>
    <t>Individual Renewable Energy Shares (%)</t>
  </si>
  <si>
    <t>calculated</t>
  </si>
  <si>
    <t>In output file</t>
  </si>
  <si>
    <t>Share (%) - Industry TFEC - Renewable - Mining and quarrying</t>
  </si>
  <si>
    <t>Share (%) - Industry TFEC - Renewable - Paper, pulp and printing</t>
  </si>
  <si>
    <t>Share (%) - Industry TFEC - Renewable - Chemical and petrochemical</t>
  </si>
  <si>
    <t>Share (%) - Industry TFEC - Renewable - Food and tobacco</t>
  </si>
  <si>
    <t>Share (%) - Industry TFEC - Renewable - Iron and steel</t>
  </si>
  <si>
    <t>Share (%) - Industry TFEC - Renewable - Non-ferrous metals</t>
  </si>
  <si>
    <t>Share (%) - Industry TFEC - Renewable - Non-metallic minerals</t>
  </si>
  <si>
    <t>Individual Bioenergy (TJ)</t>
  </si>
  <si>
    <t>Industry TFEC - Bioenergy - Mining and quarrying</t>
  </si>
  <si>
    <t>Industry TFEC - Bioenergy - Paper, pulp and printing</t>
  </si>
  <si>
    <t>Industry TFEC - Bioenergy - Chemical and petrochemical</t>
  </si>
  <si>
    <t>Industry TFEC - Bioenergy - Food and tobacco</t>
  </si>
  <si>
    <t>Industry TFEC - Bioenergy - Iron and steel</t>
  </si>
  <si>
    <t>Industry TFEC - Bioenergy - Non-ferrous metals</t>
  </si>
  <si>
    <t>Industry TFEC - Bioenergy - Non-metallic minerals</t>
  </si>
  <si>
    <t>IS +NFM</t>
  </si>
  <si>
    <t>Individual Solar Heat (TJ)</t>
  </si>
  <si>
    <t>Industry TFEC - Solar Heat - Mining and quarrying</t>
  </si>
  <si>
    <t>Industry TFEC - Solar Heat - Paper, pulp and printing</t>
  </si>
  <si>
    <t>Industry TFEC - Solar Heat - Chemical and petrochemical</t>
  </si>
  <si>
    <t>Industry TFEC - Solar Heat - Food and tobacco</t>
  </si>
  <si>
    <t>Industry TFEC - Solar Heat - Iron and steel</t>
  </si>
  <si>
    <t>Industry TFEC - Solar Heat - Non-ferrous metals</t>
  </si>
  <si>
    <t>Industry TFEC - Solar Heat - Non-metallic minerals</t>
  </si>
  <si>
    <t>Individual Geothermal (TJ)</t>
  </si>
  <si>
    <t>Industry TFEC - Geothermal - Mining and quarrying</t>
  </si>
  <si>
    <t>Industry TFEC - Geothermal - Paper, pulp and printing</t>
  </si>
  <si>
    <t>Industry TFEC - Geothermal - Chemical and petrochemical</t>
  </si>
  <si>
    <t>Industry TFEC - Geothermal - Food and tobacco</t>
  </si>
  <si>
    <t>Industry TFEC - Geothermal - Iron and steel</t>
  </si>
  <si>
    <t>Industry TFEC - Geothermal - Non-ferrous metals</t>
  </si>
  <si>
    <t>Industry TFEC - Geothermal - Non-metallic minerals</t>
  </si>
  <si>
    <t>Heat in Industry</t>
  </si>
  <si>
    <t>TFEC (TJ) - Industry - Heat - Fossil fuels</t>
  </si>
  <si>
    <t>TFEC (TJ) - Industry - Heat - Renewable</t>
  </si>
  <si>
    <t>TFEC (TJ) - Industry - Heat - Elec</t>
  </si>
  <si>
    <t>TFEC (TJ) - Industry - Heat - Elec - Renewable</t>
  </si>
  <si>
    <t>TFEC (TJ) - Industry - Heat - Elec - Non-renewable</t>
  </si>
  <si>
    <t>TFEC (TJ) - Industry - Heat - Modern Bioenergy</t>
  </si>
  <si>
    <t>TFEC (TJ) - Industry - Heat - Modern Bioenergy (excl. District Heat)</t>
  </si>
  <si>
    <t>TFEC (TJ) - Industry - Heat - District Heat</t>
  </si>
  <si>
    <t>TFEC (TJ) - Industry - Heat - District Heat - Renewable</t>
  </si>
  <si>
    <t>TFEC (TJ) - Industry - Heat - District Heat - Non-renewable</t>
  </si>
  <si>
    <t>TFEC (TJ) - Industry - Heat - Solar heat</t>
  </si>
  <si>
    <t>TFEC (TJ) - Industry - Heat - Geothermal</t>
  </si>
  <si>
    <t>Share (%) - TFEC  - Industry - Heat - Fossil fuels</t>
  </si>
  <si>
    <t>Share (%) - TFEC  - Industry - Heat - Renewable</t>
  </si>
  <si>
    <t>Share (%) - TFEC  - Industry - Heat - Elec</t>
  </si>
  <si>
    <t>Share (%) - TFEC  - Industry - Heat - Elec - Renewable</t>
  </si>
  <si>
    <t>Share (%) - TFEC  - Industry - Heat - Elec - Non-renewable</t>
  </si>
  <si>
    <t>Share (%) - TFEC  - Industry - Heat - Modern Bioenergy</t>
  </si>
  <si>
    <t>Share (%) - TFEC  - Industry - Heat - Modern Bioenergy (excl. District Heat)</t>
  </si>
  <si>
    <t>Share (%) - TFEC  - Industry - Heat - District Heat</t>
  </si>
  <si>
    <t>Share (%) - TFEC  - Industry - Heat - District Heat - Renewable</t>
  </si>
  <si>
    <t>Share (%) - TFEC  - Industry - Heat - District Heat - Non-renewable</t>
  </si>
  <si>
    <t>Share (%) - TFEC  - Industry - Heat - Solar heat</t>
  </si>
  <si>
    <t>Share (%) - TFEC  - Industry - Heat - Geothermal</t>
  </si>
  <si>
    <t>as share of TFEC in industry</t>
  </si>
  <si>
    <t>electricity</t>
  </si>
  <si>
    <t>share of electricity</t>
  </si>
  <si>
    <t>as share of total</t>
  </si>
  <si>
    <t>as share of re</t>
  </si>
  <si>
    <t>in TJ</t>
  </si>
  <si>
    <t>IS+NFM</t>
  </si>
  <si>
    <t>Option 1</t>
  </si>
  <si>
    <t>sub sector</t>
  </si>
  <si>
    <t>total</t>
  </si>
  <si>
    <t>RE</t>
  </si>
  <si>
    <t>non-re</t>
  </si>
  <si>
    <t>RE share</t>
  </si>
  <si>
    <t>electricity share</t>
  </si>
  <si>
    <t>Iron and steel</t>
  </si>
  <si>
    <t>Chemical and petrochemical</t>
  </si>
  <si>
    <t>Non-metallic minerals</t>
  </si>
  <si>
    <t>Food and tobacco</t>
  </si>
  <si>
    <t>Non-ferrous metals</t>
  </si>
  <si>
    <t>Paper, pulp and printing</t>
  </si>
  <si>
    <t>Mining and quarrying</t>
  </si>
  <si>
    <t>Option 2</t>
  </si>
  <si>
    <t>heat</t>
  </si>
  <si>
    <t>RE (%)</t>
  </si>
  <si>
    <t>Electrification (%)</t>
  </si>
  <si>
    <t>Heat (%)</t>
  </si>
  <si>
    <t>ELECTRCITY USE</t>
  </si>
  <si>
    <t xml:space="preserve">   Total final consumption</t>
  </si>
  <si>
    <t xml:space="preserve">      Industry</t>
  </si>
  <si>
    <t xml:space="preserve">         Mining and quarrying</t>
  </si>
  <si>
    <t xml:space="preserve">         Construction</t>
  </si>
  <si>
    <t xml:space="preserve">         Manufacturing</t>
  </si>
  <si>
    <t xml:space="preserve">            Iron and steel</t>
  </si>
  <si>
    <t xml:space="preserve">            Chemical and petrochemical</t>
  </si>
  <si>
    <t xml:space="preserve">            Non-ferrous metals</t>
  </si>
  <si>
    <t xml:space="preserve">            Non-metallic minerals</t>
  </si>
  <si>
    <t xml:space="preserve">            Transport equipment</t>
  </si>
  <si>
    <t xml:space="preserve">            Machinery</t>
  </si>
  <si>
    <t xml:space="preserve">            Food and tobacco</t>
  </si>
  <si>
    <t xml:space="preserve">            Paper, pulp and printing</t>
  </si>
  <si>
    <t xml:space="preserve">            Wood and wood products</t>
  </si>
  <si>
    <t xml:space="preserve">            Textile and leather</t>
  </si>
  <si>
    <t xml:space="preserve">         Industry not elsewhere specified</t>
  </si>
  <si>
    <t>TOTAL TFEC</t>
  </si>
  <si>
    <t>RE TFEC</t>
  </si>
  <si>
    <t>Figure I-4. Share of Renewable Energy in Total Final Energy Use by Heavy Industry Sub-Sector, 2013 to 2022</t>
  </si>
  <si>
    <t>Industry Sub-sector</t>
  </si>
  <si>
    <t>Non-metallic minerals (Incl. Glass and Cement)</t>
  </si>
  <si>
    <r>
      <t xml:space="preserve">Source: </t>
    </r>
    <r>
      <rPr>
        <sz val="11"/>
        <color rgb="FF000000"/>
        <rFont val="Calibri"/>
        <family val="2"/>
        <scheme val="minor"/>
      </rPr>
      <t xml:space="preserve">Based on IEA World Energy Balance, 2025, processed by REN21. </t>
    </r>
  </si>
  <si>
    <t>option 1</t>
  </si>
  <si>
    <t>option 2</t>
  </si>
  <si>
    <t>World</t>
  </si>
  <si>
    <t>RE Share</t>
  </si>
  <si>
    <t>Asia</t>
  </si>
  <si>
    <t>Europe</t>
  </si>
  <si>
    <t>Oceania</t>
  </si>
  <si>
    <t>latam</t>
  </si>
  <si>
    <t>Africa</t>
  </si>
  <si>
    <t>Americas</t>
  </si>
  <si>
    <t>Industry TFEC - RE</t>
  </si>
  <si>
    <t>growth (10y)</t>
  </si>
  <si>
    <t>Latin America and Caribbean</t>
  </si>
  <si>
    <t>North America</t>
  </si>
  <si>
    <t>share of heat in tfec</t>
  </si>
  <si>
    <t>share of electricity in tfec</t>
  </si>
  <si>
    <t>Latam</t>
  </si>
  <si>
    <t>region</t>
  </si>
  <si>
    <t>carrier</t>
  </si>
  <si>
    <t>year</t>
  </si>
  <si>
    <t>share</t>
  </si>
  <si>
    <t>Sum of share</t>
  </si>
  <si>
    <t>Column Labels</t>
  </si>
  <si>
    <t>TFEC</t>
  </si>
  <si>
    <t>Row Labels</t>
  </si>
  <si>
    <t>Grand Total</t>
  </si>
  <si>
    <t>africa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</si>
</sst>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-* #,##0.00_-;\-* #,##0.00_-;_-* &quot;-&quot;??_-;_-@_-"/>
    <numFmt numFmtId="165" formatCode="0.0%"/>
    <numFmt numFmtId="166" formatCode="0.0000%"/>
    <numFmt numFmtId="167" formatCode="_-* #,##0_-;\-* #,##0_-;_-* &quot;-&quot;??_-;_-@_-"/>
    <numFmt numFmtId="168" formatCode="_(* #,##0_);_(* \(#,##0\);_(* &quot;-&quot;??_);_(@_)"/>
  </numFmts>
  <fonts count="12">
    <font>
      <sz val="11"/>
      <color theme="1"/>
      <name val="Calibri"/>
      <family val="2"/>
      <scheme val="minor"/>
    </font>
    <font>
      <b/>
      <sz val="28"/>
      <color rgb="FF000000"/>
      <name val="Trebuchet MS"/>
      <family val="2"/>
    </font>
    <font>
      <b/>
      <sz val="16"/>
      <color rgb="FF000000"/>
      <name val="Trebuchet MS"/>
      <family val="2"/>
    </font>
    <font>
      <b/>
      <sz val="12"/>
      <color rgb="FF000000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Aptos Narrow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3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top"/>
    </xf>
    <xf numFmtId="0" fontId="0" fillId="3" borderId="0" xfId="0" applyFill="1"/>
    <xf numFmtId="9" fontId="0" fillId="0" borderId="0" xfId="2" applyFont="1" applyAlignment="1">
      <alignment horizontal="center"/>
    </xf>
    <xf numFmtId="9" fontId="0" fillId="0" borderId="0" xfId="2" applyFont="1" applyAlignment="1">
      <alignment horizontal="center" vertical="center"/>
    </xf>
    <xf numFmtId="165" fontId="0" fillId="0" borderId="0" xfId="2" applyNumberFormat="1" applyFont="1"/>
    <xf numFmtId="167" fontId="0" fillId="0" borderId="0" xfId="1" applyNumberFormat="1" applyFont="1"/>
    <xf numFmtId="166" fontId="0" fillId="0" borderId="0" xfId="2" applyNumberFormat="1" applyFont="1" applyAlignment="1">
      <alignment horizontal="center"/>
    </xf>
    <xf numFmtId="10" fontId="0" fillId="0" borderId="0" xfId="2" applyNumberFormat="1" applyFont="1" applyAlignment="1">
      <alignment horizontal="center"/>
    </xf>
    <xf numFmtId="0" fontId="5" fillId="0" borderId="3" xfId="0" applyFont="1" applyBorder="1" applyAlignment="1">
      <alignment horizontal="center" vertical="top"/>
    </xf>
    <xf numFmtId="164" fontId="0" fillId="0" borderId="0" xfId="0" applyNumberFormat="1"/>
    <xf numFmtId="0" fontId="7" fillId="0" borderId="1" xfId="0" applyFont="1" applyBorder="1"/>
    <xf numFmtId="4" fontId="7" fillId="4" borderId="1" xfId="0" applyNumberFormat="1" applyFont="1" applyFill="1" applyBorder="1"/>
    <xf numFmtId="9" fontId="0" fillId="0" borderId="0" xfId="0" applyNumberFormat="1"/>
    <xf numFmtId="0" fontId="8" fillId="0" borderId="1" xfId="0" applyFont="1" applyBorder="1"/>
    <xf numFmtId="168" fontId="8" fillId="0" borderId="1" xfId="0" applyNumberFormat="1" applyFont="1" applyBorder="1"/>
    <xf numFmtId="4" fontId="8" fillId="0" borderId="1" xfId="0" applyNumberFormat="1" applyFont="1" applyBorder="1"/>
    <xf numFmtId="165" fontId="0" fillId="0" borderId="0" xfId="2" applyNumberFormat="1" applyFont="1" applyAlignment="1">
      <alignment horizontal="center" vertical="center"/>
    </xf>
    <xf numFmtId="43" fontId="0" fillId="0" borderId="0" xfId="0" applyNumberFormat="1"/>
    <xf numFmtId="168" fontId="0" fillId="0" borderId="0" xfId="0" applyNumberFormat="1"/>
    <xf numFmtId="0" fontId="5" fillId="0" borderId="1" xfId="0" applyFont="1" applyBorder="1" applyAlignment="1">
      <alignment horizontal="center" vertical="top"/>
    </xf>
    <xf numFmtId="9" fontId="0" fillId="0" borderId="0" xfId="2" applyFont="1"/>
    <xf numFmtId="167" fontId="0" fillId="0" borderId="0" xfId="0" applyNumberFormat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9" fontId="0" fillId="0" borderId="2" xfId="2" applyFont="1" applyBorder="1"/>
    <xf numFmtId="10" fontId="0" fillId="0" borderId="2" xfId="2" applyNumberFormat="1" applyFont="1" applyBorder="1"/>
    <xf numFmtId="10" fontId="0" fillId="0" borderId="0" xfId="2" applyNumberFormat="1" applyFont="1"/>
    <xf numFmtId="0" fontId="5" fillId="5" borderId="2" xfId="0" applyFont="1" applyFill="1" applyBorder="1" applyAlignment="1">
      <alignment horizontal="center" vertical="top"/>
    </xf>
    <xf numFmtId="0" fontId="0" fillId="5" borderId="0" xfId="0" applyFill="1"/>
    <xf numFmtId="0" fontId="0" fillId="5" borderId="2" xfId="0" applyFill="1" applyBorder="1"/>
    <xf numFmtId="0" fontId="5" fillId="5" borderId="2" xfId="0" applyFont="1" applyFill="1" applyBorder="1"/>
    <xf numFmtId="0" fontId="0" fillId="0" borderId="1" xfId="0" applyBorder="1"/>
    <xf numFmtId="0" fontId="5" fillId="5" borderId="4" xfId="0" applyFont="1" applyFill="1" applyBorder="1" applyAlignment="1">
      <alignment horizontal="center" vertical="top"/>
    </xf>
    <xf numFmtId="9" fontId="0" fillId="0" borderId="2" xfId="0" applyNumberFormat="1" applyBorder="1"/>
    <xf numFmtId="0" fontId="5" fillId="3" borderId="0" xfId="0" applyFont="1" applyFill="1"/>
    <xf numFmtId="0" fontId="9" fillId="3" borderId="0" xfId="0" applyFont="1" applyFill="1"/>
    <xf numFmtId="0" fontId="0" fillId="5" borderId="3" xfId="0" applyFill="1" applyBorder="1"/>
    <xf numFmtId="9" fontId="0" fillId="3" borderId="2" xfId="2" applyFont="1" applyFill="1" applyBorder="1"/>
    <xf numFmtId="0" fontId="5" fillId="6" borderId="0" xfId="0" applyFont="1" applyFill="1"/>
    <xf numFmtId="0" fontId="0" fillId="6" borderId="0" xfId="0" applyFill="1"/>
    <xf numFmtId="0" fontId="0" fillId="6" borderId="0" xfId="0" applyFill="1" applyAlignment="1">
      <alignment horizontal="left"/>
    </xf>
    <xf numFmtId="0" fontId="0" fillId="6" borderId="1" xfId="0" applyFill="1" applyBorder="1"/>
    <xf numFmtId="0" fontId="0" fillId="6" borderId="1" xfId="0" applyFill="1" applyBorder="1" applyAlignment="1">
      <alignment horizontal="left"/>
    </xf>
    <xf numFmtId="0" fontId="5" fillId="6" borderId="1" xfId="0" applyFont="1" applyFill="1" applyBorder="1" applyAlignment="1">
      <alignment horizontal="center" vertical="top"/>
    </xf>
    <xf numFmtId="0" fontId="11" fillId="7" borderId="1" xfId="0" applyFont="1" applyFill="1" applyBorder="1"/>
  </cellXfs>
  <cellStyles count="3">
    <cellStyle name="Comma" xfId="1" builtinId="3"/>
    <cellStyle name="Normal" xfId="0" builtinId="0"/>
    <cellStyle name="Per cent" xfId="2" builtinId="5"/>
  </cellStyles>
  <dxfs count="102"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FFBD0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EA7B1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FFBD0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EA7B1A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4F80BD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02889E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Renewable Energy Share and Electrification Rates in Selected Industry Sub-Sectors,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'Sub sector re &amp; electrif.'!$D$3</c:f>
              <c:strCache>
                <c:ptCount val="1"/>
                <c:pt idx="0">
                  <c:v>non-re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'Sub sector re &amp; electrif.'!$A$4:$A$10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re &amp; electrif.'!$D$4:$D$10</c:f>
              <c:numCache>
                <c:formatCode>General</c:formatCode>
                <c:ptCount val="7"/>
                <c:pt idx="0">
                  <c:v>21305402.160528053</c:v>
                </c:pt>
                <c:pt idx="1">
                  <c:v>20693622.356584381</c:v>
                </c:pt>
                <c:pt idx="2">
                  <c:v>15953723.311346697</c:v>
                </c:pt>
                <c:pt idx="3">
                  <c:v>6174336.2832678873</c:v>
                </c:pt>
                <c:pt idx="4">
                  <c:v>6598437.1929648435</c:v>
                </c:pt>
                <c:pt idx="5">
                  <c:v>4045022.781811587</c:v>
                </c:pt>
                <c:pt idx="6">
                  <c:v>3241335.884288325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5D-45E5-83AC-06BE840E1BC0}"/>
            </c:ext>
          </c:extLst>
        </c:ser>
        <c:ser>
          <c:idx val="1"/>
          <c:order val="2"/>
          <c:tx>
            <c:strRef>
              <c:f>'Sub sector re &amp; electrif.'!$C$3</c:f>
              <c:strCache>
                <c:ptCount val="1"/>
                <c:pt idx="0">
                  <c:v>RE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409D46A-718E-4BD2-BFCF-3B2734AB8D41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C5D-45E5-83AC-06BE840E1BC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DA6971-3CCC-4C1A-91F3-7839A56761D1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C5D-45E5-83AC-06BE840E1BC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6ED0C45-830E-415F-8A78-A38B4697B465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C5D-45E5-83AC-06BE840E1BC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BA6113E-B3D4-4689-9068-B5ADF414D408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C5D-45E5-83AC-06BE840E1BC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8FDD630-AC77-446E-96BE-617B2FBD5CB9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C5D-45E5-83AC-06BE840E1BC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38D9A5E-8E25-4381-B64D-C248E5C4DCA8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C5D-45E5-83AC-06BE840E1BC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EFF800B2-8188-47C3-869B-CA6A92BB4A9F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C5D-45E5-83AC-06BE840E1B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'Sub sector re &amp; electrif.'!$A$4:$A$10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re &amp; electrif.'!$C$4:$C$10</c:f>
              <c:numCache>
                <c:formatCode>General</c:formatCode>
                <c:ptCount val="7"/>
                <c:pt idx="0">
                  <c:v>576822.77527194738</c:v>
                </c:pt>
                <c:pt idx="1">
                  <c:v>478764.9584156198</c:v>
                </c:pt>
                <c:pt idx="2">
                  <c:v>795638.5260533035</c:v>
                </c:pt>
                <c:pt idx="3">
                  <c:v>1942915.0841321126</c:v>
                </c:pt>
                <c:pt idx="4">
                  <c:v>388812.92753515654</c:v>
                </c:pt>
                <c:pt idx="5">
                  <c:v>2611989.5572884134</c:v>
                </c:pt>
                <c:pt idx="6">
                  <c:v>143639.07831167502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'Sub sector re &amp; electrif.'!$E$4:$E$10</c15:f>
                <c15:dlblRangeCache>
                  <c:ptCount val="7"/>
                  <c:pt idx="0">
                    <c:v>3%</c:v>
                  </c:pt>
                  <c:pt idx="1">
                    <c:v>2%</c:v>
                  </c:pt>
                  <c:pt idx="2">
                    <c:v>5%</c:v>
                  </c:pt>
                  <c:pt idx="3">
                    <c:v>24%</c:v>
                  </c:pt>
                  <c:pt idx="4">
                    <c:v>6%</c:v>
                  </c:pt>
                  <c:pt idx="5">
                    <c:v>39%</c:v>
                  </c:pt>
                  <c:pt idx="6">
                    <c:v>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9C5D-45E5-83AC-06BE840E1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534144"/>
        <c:axId val="11475346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'Sub sector re &amp; electrif.'!$B$3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'Sub sector re &amp; electrif.'!$A$4:$A$10</c15:sqref>
                        </c15:formulaRef>
                      </c:ext>
                    </c:extLst>
                    <c:strCache>
                      <c:ptCount val="7"/>
                      <c:pt idx="0">
                        <c:v>Iron and steel</c:v>
                      </c:pt>
                      <c:pt idx="1">
                        <c:v>Chemical and petrochemical</c:v>
                      </c:pt>
                      <c:pt idx="2">
                        <c:v>Non-metallic minerals</c:v>
                      </c:pt>
                      <c:pt idx="3">
                        <c:v>Food and tobacco</c:v>
                      </c:pt>
                      <c:pt idx="4">
                        <c:v>Non-ferrous metals</c:v>
                      </c:pt>
                      <c:pt idx="5">
                        <c:v>Paper, pulp and printing</c:v>
                      </c:pt>
                      <c:pt idx="6">
                        <c:v>Mining and quarrying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'Sub sector re &amp; electrif.'!$B$4:$B$10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21882224.935800001</c:v>
                      </c:pt>
                      <c:pt idx="1">
                        <c:v>21172387.315000001</c:v>
                      </c:pt>
                      <c:pt idx="2">
                        <c:v>16749361.837400001</c:v>
                      </c:pt>
                      <c:pt idx="3">
                        <c:v>8117251.3673999999</c:v>
                      </c:pt>
                      <c:pt idx="4">
                        <c:v>6987250.1205000002</c:v>
                      </c:pt>
                      <c:pt idx="5">
                        <c:v>6657012.3391000004</c:v>
                      </c:pt>
                      <c:pt idx="6">
                        <c:v>3384974.9626000002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A-9C5D-45E5-83AC-06BE840E1BC0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3"/>
          <c:tx>
            <c:strRef>
              <c:f>'Sub sector re &amp; electrif.'!$F$3</c:f>
              <c:strCache>
                <c:ptCount val="1"/>
                <c:pt idx="0">
                  <c:v>electricity share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'Sub sector re &amp; electrif.'!$F$4:$F$10</c:f>
              <c:numCache>
                <c:formatCode>0%</c:formatCode>
                <c:ptCount val="7"/>
                <c:pt idx="0">
                  <c:v>0.22847123382872869</c:v>
                </c:pt>
                <c:pt idx="1">
                  <c:v>0.23694088792934023</c:v>
                </c:pt>
                <c:pt idx="2">
                  <c:v>0.14841796207716809</c:v>
                </c:pt>
                <c:pt idx="3">
                  <c:v>0.29442733652407654</c:v>
                </c:pt>
                <c:pt idx="4">
                  <c:v>0.63183442611384333</c:v>
                </c:pt>
                <c:pt idx="5">
                  <c:v>0.24455954218947765</c:v>
                </c:pt>
                <c:pt idx="6">
                  <c:v>0.45791125994309589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C5D-45E5-83AC-06BE840E1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317968"/>
        <c:axId val="742319888"/>
      </c:scatterChart>
      <c:catAx>
        <c:axId val="114753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Industry Sub-sector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624"/>
        <c:crosses val="autoZero"/>
        <c:auto val="1"/>
        <c:lblAlgn val="ctr"/>
        <c:lblOffset val="100"/>
        <c:noMultiLvlLbl val="0"/>
      </c:catAx>
      <c:valAx>
        <c:axId val="114753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TeraJoules (TJ)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144"/>
        <c:crosses val="autoZero"/>
        <c:crossBetween val="between"/>
      </c:valAx>
      <c:valAx>
        <c:axId val="7423198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Share of electricity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317968"/>
        <c:crosses val="max"/>
        <c:crossBetween val="midCat"/>
      </c:valAx>
      <c:valAx>
        <c:axId val="742317968"/>
        <c:scaling>
          <c:orientation val="minMax"/>
        </c:scaling>
        <c:delete val="1"/>
        <c:axPos val="b"/>
        <c:majorTickMark val="out"/>
        <c:minorTickMark val="none"/>
        <c:tickLblPos val="nextTo"/>
        <c:crossAx val="7423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Share of Renewable Energy in TFEC by Light Industry Sub-sector, 2011 and 2021</a:t>
            </a:r>
          </a:p>
        </c:rich>
      </c:tx>
      <c:layout>
        <c:manualLayout>
          <c:xMode val="edge"/>
          <c:yMode val="edge"/>
          <c:x val="0.10962729658792651"/>
          <c:y val="1.8165304268846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'Industry - light industry RE %'!$A$3:$A$4</c:f>
              <c:strCache>
                <c:ptCount val="2"/>
                <c:pt idx="0">
                  <c:v>Paper, pulp and printing</c:v>
                </c:pt>
                <c:pt idx="1">
                  <c:v>Food and tobacco</c:v>
                </c:pt>
              </c:strCache>
            </c:strRef>
          </c:cat>
          <c:val>
            <c:numRef>
              <c:f>'Industry - light industry RE %'!$B$3:$B$4</c:f>
              <c:numCache>
                <c:formatCode>General</c:formatCode>
                <c:ptCount val="2"/>
                <c:pt idx="0">
                  <c:v>0.36161853401428212</c:v>
                </c:pt>
                <c:pt idx="1">
                  <c:v>0.23847636959076801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DE-4749-90C7-C6FFF2030D83}"/>
            </c:ext>
          </c:extLst>
        </c:ser>
        <c:ser>
          <c:idx val="1"/>
          <c:order val="1"/>
          <c:tx>
            <c:v>2021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'Industry - light industry RE %'!$A$3:$A$4</c:f>
              <c:strCache>
                <c:ptCount val="2"/>
                <c:pt idx="0">
                  <c:v>Paper, pulp and printing</c:v>
                </c:pt>
                <c:pt idx="1">
                  <c:v>Food and tobacco</c:v>
                </c:pt>
              </c:strCache>
            </c:strRef>
          </c:cat>
          <c:val>
            <c:numRef>
              <c:f>'Industry - light industry RE %'!$L$3:$L$4</c:f>
              <c:numCache>
                <c:formatCode>General</c:formatCode>
                <c:ptCount val="2"/>
                <c:pt idx="0">
                  <c:v>0.39236663900213581</c:v>
                </c:pt>
                <c:pt idx="1">
                  <c:v>0.23935627913841959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DE-4749-90C7-C6FFF2030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4519232"/>
        <c:axId val="1134514912"/>
      </c:barChart>
      <c:catAx>
        <c:axId val="113451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514912"/>
        <c:crosses val="autoZero"/>
        <c:auto val="1"/>
        <c:lblAlgn val="ctr"/>
        <c:lblOffset val="100"/>
        <c:noMultiLvlLbl val="0"/>
      </c:catAx>
      <c:valAx>
        <c:axId val="113451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51923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Renewable</a:t>
            </a:r>
            <a:r>
              <a:rPr lang="fr-FR" baseline="0"/>
              <a:t> electricity TFEC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'Industry - light industry RE %'!$A$31</c:f>
              <c:strCache>
                <c:ptCount val="1"/>
                <c:pt idx="0">
                  <c:v>Industry TFEC - Electricity - Renewable - Paper, pulp and printing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'Industry - light industry RE %'!$B$30:$L$30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'Industry - light industry RE %'!$B$31:$L$31</c:f>
              <c:numCache>
                <c:formatCode>General</c:formatCode>
                <c:ptCount val="11"/>
                <c:pt idx="0">
                  <c:v>84998.944234394614</c:v>
                </c:pt>
                <c:pt idx="1">
                  <c:v>88991.035286060447</c:v>
                </c:pt>
                <c:pt idx="2">
                  <c:v>94392.20964671229</c:v>
                </c:pt>
                <c:pt idx="3">
                  <c:v>93029.188326032148</c:v>
                </c:pt>
                <c:pt idx="4">
                  <c:v>103684.20031401901</c:v>
                </c:pt>
                <c:pt idx="5">
                  <c:v>113180.90974001049</c:v>
                </c:pt>
                <c:pt idx="6">
                  <c:v>122116.7160492644</c:v>
                </c:pt>
                <c:pt idx="7">
                  <c:v>129433.0387522134</c:v>
                </c:pt>
                <c:pt idx="8">
                  <c:v>132487.05459598501</c:v>
                </c:pt>
                <c:pt idx="9">
                  <c:v>133949.12333123351</c:v>
                </c:pt>
                <c:pt idx="10">
                  <c:v>142423.89448841309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6E-4A52-8F1C-591016B5308B}"/>
            </c:ext>
          </c:extLst>
        </c:ser>
        <c:ser>
          <c:idx val="1"/>
          <c:order val="1"/>
          <c:tx>
            <c:strRef>
              <c:f>'Industry - light industry RE %'!$A$32</c:f>
              <c:strCache>
                <c:ptCount val="1"/>
                <c:pt idx="0">
                  <c:v>Industry TFEC - Electricity - Renewable - Food and tobacco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'Industry - light industry RE %'!$B$30:$L$30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'Industry - light industry RE %'!$B$32:$L$32</c:f>
              <c:numCache>
                <c:formatCode>General</c:formatCode>
                <c:ptCount val="11"/>
                <c:pt idx="0">
                  <c:v>85887.355214385796</c:v>
                </c:pt>
                <c:pt idx="1">
                  <c:v>93977.333476548432</c:v>
                </c:pt>
                <c:pt idx="2">
                  <c:v>102282.38521938671</c:v>
                </c:pt>
                <c:pt idx="3">
                  <c:v>109447.80842528569</c:v>
                </c:pt>
                <c:pt idx="4">
                  <c:v>117238.2180707575</c:v>
                </c:pt>
                <c:pt idx="5">
                  <c:v>131164.37909855571</c:v>
                </c:pt>
                <c:pt idx="6">
                  <c:v>141437.56760340551</c:v>
                </c:pt>
                <c:pt idx="7">
                  <c:v>162586.11888989841</c:v>
                </c:pt>
                <c:pt idx="8">
                  <c:v>173752.61207424951</c:v>
                </c:pt>
                <c:pt idx="9">
                  <c:v>187247.52804752809</c:v>
                </c:pt>
                <c:pt idx="10">
                  <c:v>209076.8778321126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6E-4A52-8F1C-591016B53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0079663"/>
        <c:axId val="1810075823"/>
      </c:lineChart>
      <c:catAx>
        <c:axId val="1810079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0075823"/>
        <c:crosses val="autoZero"/>
        <c:auto val="1"/>
        <c:lblAlgn val="ctr"/>
        <c:lblOffset val="100"/>
        <c:noMultiLvlLbl val="0"/>
      </c:catAx>
      <c:valAx>
        <c:axId val="1810075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0079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 Share industry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'regional split'!$Q$6</c:f>
              <c:strCache>
                <c:ptCount val="1"/>
                <c:pt idx="0">
                  <c:v>Asia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split'!$R$4:$AB$4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split'!$R$6:$AB$6</c:f>
              <c:numCache>
                <c:formatCode>0%</c:formatCode>
                <c:ptCount val="11"/>
                <c:pt idx="0">
                  <c:v>7.2612797697873363E-2</c:v>
                </c:pt>
                <c:pt idx="1">
                  <c:v>7.9482833611241643E-2</c:v>
                </c:pt>
                <c:pt idx="2">
                  <c:v>8.5380921126953155E-2</c:v>
                </c:pt>
                <c:pt idx="3">
                  <c:v>9.0715811620205464E-2</c:v>
                </c:pt>
                <c:pt idx="4">
                  <c:v>9.5889781858208276E-2</c:v>
                </c:pt>
                <c:pt idx="5">
                  <c:v>0.10313276307961319</c:v>
                </c:pt>
                <c:pt idx="6">
                  <c:v>0.1101005561275441</c:v>
                </c:pt>
                <c:pt idx="7">
                  <c:v>0.1161468858927782</c:v>
                </c:pt>
                <c:pt idx="8">
                  <c:v>0.1205934597289296</c:v>
                </c:pt>
                <c:pt idx="9">
                  <c:v>0.1247527129129581</c:v>
                </c:pt>
                <c:pt idx="10">
                  <c:v>0.12870364463891851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73-4394-BCF7-5DC39BDDB157}"/>
            </c:ext>
          </c:extLst>
        </c:ser>
        <c:ser>
          <c:idx val="1"/>
          <c:order val="1"/>
          <c:tx>
            <c:strRef>
              <c:f>'regional split'!$Q$7</c:f>
              <c:strCache>
                <c:ptCount val="1"/>
                <c:pt idx="0">
                  <c:v>Europe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split'!$R$4:$AB$4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split'!$R$7:$AB$7</c:f>
              <c:numCache>
                <c:formatCode>0%</c:formatCode>
                <c:ptCount val="11"/>
                <c:pt idx="0">
                  <c:v>0.12752085905148011</c:v>
                </c:pt>
                <c:pt idx="1">
                  <c:v>0.13123608631344141</c:v>
                </c:pt>
                <c:pt idx="2">
                  <c:v>0.14323309180198329</c:v>
                </c:pt>
                <c:pt idx="3">
                  <c:v>0.148049280977991</c:v>
                </c:pt>
                <c:pt idx="4">
                  <c:v>0.1549662465765374</c:v>
                </c:pt>
                <c:pt idx="5">
                  <c:v>0.15665538993133249</c:v>
                </c:pt>
                <c:pt idx="6">
                  <c:v>0.15904691681218169</c:v>
                </c:pt>
                <c:pt idx="7">
                  <c:v>0.1689265506765471</c:v>
                </c:pt>
                <c:pt idx="8">
                  <c:v>0.17309714262772991</c:v>
                </c:pt>
                <c:pt idx="9">
                  <c:v>0.18793730364704059</c:v>
                </c:pt>
                <c:pt idx="10">
                  <c:v>0.18109320897379191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73-4394-BCF7-5DC39BDDB157}"/>
            </c:ext>
          </c:extLst>
        </c:ser>
        <c:ser>
          <c:idx val="2"/>
          <c:order val="2"/>
          <c:tx>
            <c:strRef>
              <c:f>'regional split'!$Q$8</c:f>
              <c:strCache>
                <c:ptCount val="1"/>
                <c:pt idx="0">
                  <c:v>Oceania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split'!$R$4:$AB$4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split'!$R$8:$AB$8</c:f>
              <c:numCache>
                <c:formatCode>0%</c:formatCode>
                <c:ptCount val="11"/>
                <c:pt idx="0">
                  <c:v>0.19090178325673901</c:v>
                </c:pt>
                <c:pt idx="1">
                  <c:v>0.186736255582091</c:v>
                </c:pt>
                <c:pt idx="2">
                  <c:v>0.19529654781393541</c:v>
                </c:pt>
                <c:pt idx="3">
                  <c:v>0.19589656392892979</c:v>
                </c:pt>
                <c:pt idx="4">
                  <c:v>0.2084312546591115</c:v>
                </c:pt>
                <c:pt idx="5">
                  <c:v>0.2116045245077709</c:v>
                </c:pt>
                <c:pt idx="6">
                  <c:v>0.2215894349472303</c:v>
                </c:pt>
                <c:pt idx="7">
                  <c:v>0.21438713245358079</c:v>
                </c:pt>
                <c:pt idx="8">
                  <c:v>0.2144855589156949</c:v>
                </c:pt>
                <c:pt idx="9">
                  <c:v>0.2166242202425232</c:v>
                </c:pt>
                <c:pt idx="10">
                  <c:v>0.23043116180684239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73-4394-BCF7-5DC39BDDB157}"/>
            </c:ext>
          </c:extLst>
        </c:ser>
        <c:ser>
          <c:idx val="3"/>
          <c:order val="3"/>
          <c:tx>
            <c:strRef>
              <c:f>'regional split'!$Q$9</c:f>
              <c:strCache>
                <c:ptCount val="1"/>
                <c:pt idx="0">
                  <c:v>latam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split'!$R$4:$AB$4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split'!$R$9:$AB$9</c:f>
              <c:numCache>
                <c:formatCode>0%</c:formatCode>
                <c:ptCount val="11"/>
                <c:pt idx="0">
                  <c:v>0.46218006946837947</c:v>
                </c:pt>
                <c:pt idx="1">
                  <c:v>0.45936583874269837</c:v>
                </c:pt>
                <c:pt idx="2">
                  <c:v>0.44973964161285179</c:v>
                </c:pt>
                <c:pt idx="3">
                  <c:v>0.44814969907893598</c:v>
                </c:pt>
                <c:pt idx="4">
                  <c:v>0.46095363608543649</c:v>
                </c:pt>
                <c:pt idx="5">
                  <c:v>0.49585868159260199</c:v>
                </c:pt>
                <c:pt idx="6">
                  <c:v>0.49837434120581542</c:v>
                </c:pt>
                <c:pt idx="7">
                  <c:v>0.49110058031352849</c:v>
                </c:pt>
                <c:pt idx="8">
                  <c:v>0.50493319345297338</c:v>
                </c:pt>
                <c:pt idx="9">
                  <c:v>0.5530507010257355</c:v>
                </c:pt>
                <c:pt idx="10">
                  <c:v>0.51974320520181228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73-4394-BCF7-5DC39BDDB157}"/>
            </c:ext>
          </c:extLst>
        </c:ser>
        <c:ser>
          <c:idx val="4"/>
          <c:order val="4"/>
          <c:tx>
            <c:strRef>
              <c:f>'regional split'!$Q$10</c:f>
              <c:strCache>
                <c:ptCount val="1"/>
                <c:pt idx="0">
                  <c:v>Africa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split'!$R$4:$AB$4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split'!$R$10:$AB$10</c:f>
              <c:numCache>
                <c:formatCode>0%</c:formatCode>
                <c:ptCount val="11"/>
                <c:pt idx="0">
                  <c:v>0.27936424061062809</c:v>
                </c:pt>
                <c:pt idx="1">
                  <c:v>0.27572069897877471</c:v>
                </c:pt>
                <c:pt idx="2">
                  <c:v>0.27997598406268259</c:v>
                </c:pt>
                <c:pt idx="3">
                  <c:v>0.25285148000972518</c:v>
                </c:pt>
                <c:pt idx="4">
                  <c:v>0.25584749391657802</c:v>
                </c:pt>
                <c:pt idx="5">
                  <c:v>0.25498668207138869</c:v>
                </c:pt>
                <c:pt idx="6">
                  <c:v>0.2293574956132573</c:v>
                </c:pt>
                <c:pt idx="7">
                  <c:v>0.22800381062280389</c:v>
                </c:pt>
                <c:pt idx="8">
                  <c:v>0.2406133981547012</c:v>
                </c:pt>
                <c:pt idx="9">
                  <c:v>0.25656313373336259</c:v>
                </c:pt>
                <c:pt idx="10">
                  <c:v>0.245477641471222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73-4394-BCF7-5DC39BDDB157}"/>
            </c:ext>
          </c:extLst>
        </c:ser>
        <c:ser>
          <c:idx val="5"/>
          <c:order val="5"/>
          <c:tx>
            <c:strRef>
              <c:f>'regional split'!$Q$11</c:f>
              <c:strCache>
                <c:ptCount val="1"/>
                <c:pt idx="0">
                  <c:v>Americas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split'!$R$4:$AB$4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split'!$R$11:$AB$11</c:f>
              <c:numCache>
                <c:formatCode>0%</c:formatCode>
                <c:ptCount val="11"/>
                <c:pt idx="0">
                  <c:v>0.24010446960648199</c:v>
                </c:pt>
                <c:pt idx="1">
                  <c:v>0.2405341451034739</c:v>
                </c:pt>
                <c:pt idx="2">
                  <c:v>0.24325809027001499</c:v>
                </c:pt>
                <c:pt idx="3">
                  <c:v>0.2439307491127887</c:v>
                </c:pt>
                <c:pt idx="4">
                  <c:v>0.24367406609300071</c:v>
                </c:pt>
                <c:pt idx="5">
                  <c:v>0.25102688709898258</c:v>
                </c:pt>
                <c:pt idx="6">
                  <c:v>0.26115978060580658</c:v>
                </c:pt>
                <c:pt idx="7">
                  <c:v>0.25915626499561939</c:v>
                </c:pt>
                <c:pt idx="8">
                  <c:v>0.26345403042024418</c:v>
                </c:pt>
                <c:pt idx="9">
                  <c:v>0.27501975752083951</c:v>
                </c:pt>
                <c:pt idx="10">
                  <c:v>0.27034562356166858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73-4394-BCF7-5DC39BDDB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0759552"/>
        <c:axId val="750747552"/>
      </c:lineChart>
      <c:catAx>
        <c:axId val="75075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747552"/>
        <c:crosses val="autoZero"/>
        <c:auto val="1"/>
        <c:lblAlgn val="ctr"/>
        <c:lblOffset val="100"/>
        <c:noMultiLvlLbl val="0"/>
      </c:catAx>
      <c:valAx>
        <c:axId val="75074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0759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Industry TFEC - 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'regional split'!$Q$17</c:f>
              <c:strCache>
                <c:ptCount val="1"/>
                <c:pt idx="0">
                  <c:v>Asia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split'!$R$15:$AB$15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split'!$R$17:$AB$17</c:f>
              <c:numCache>
                <c:formatCode>_-* #,##0_-;\-* #,##0_-;_-* "-"??_-;_-@_-</c:formatCode>
                <c:ptCount val="11"/>
                <c:pt idx="0">
                  <c:v>5080719.6180554433</c:v>
                </c:pt>
                <c:pt idx="1">
                  <c:v>5664073.2629875029</c:v>
                </c:pt>
                <c:pt idx="2">
                  <c:v>6168883.5797289759</c:v>
                </c:pt>
                <c:pt idx="3">
                  <c:v>6746405.2056343826</c:v>
                </c:pt>
                <c:pt idx="4">
                  <c:v>7039502.3682409162</c:v>
                </c:pt>
                <c:pt idx="5">
                  <c:v>7507569.6353657069</c:v>
                </c:pt>
                <c:pt idx="6">
                  <c:v>8104277.7288770303</c:v>
                </c:pt>
                <c:pt idx="7">
                  <c:v>8815188.0043426398</c:v>
                </c:pt>
                <c:pt idx="8">
                  <c:v>9310654.278046865</c:v>
                </c:pt>
                <c:pt idx="9">
                  <c:v>9766406.6231536269</c:v>
                </c:pt>
                <c:pt idx="10">
                  <c:v>10618936.804730039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32-4217-AD7A-F4A69117C95E}"/>
            </c:ext>
          </c:extLst>
        </c:ser>
        <c:ser>
          <c:idx val="1"/>
          <c:order val="1"/>
          <c:tx>
            <c:strRef>
              <c:f>'regional split'!$Q$18</c:f>
              <c:strCache>
                <c:ptCount val="1"/>
                <c:pt idx="0">
                  <c:v>Europe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split'!$R$15:$AB$15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split'!$R$18:$AB$18</c:f>
              <c:numCache>
                <c:formatCode>_-* #,##0_-;\-* #,##0_-;_-* "-"??_-;_-@_-</c:formatCode>
                <c:ptCount val="11"/>
                <c:pt idx="0">
                  <c:v>2385386.9233291359</c:v>
                </c:pt>
                <c:pt idx="1">
                  <c:v>2498745.4090631949</c:v>
                </c:pt>
                <c:pt idx="2">
                  <c:v>2646613.8950659311</c:v>
                </c:pt>
                <c:pt idx="3">
                  <c:v>2722727.3859612048</c:v>
                </c:pt>
                <c:pt idx="4">
                  <c:v>2810198.9396333862</c:v>
                </c:pt>
                <c:pt idx="5">
                  <c:v>2916892.262859955</c:v>
                </c:pt>
                <c:pt idx="6">
                  <c:v>2982005.8547085081</c:v>
                </c:pt>
                <c:pt idx="7">
                  <c:v>3121456.6190277911</c:v>
                </c:pt>
                <c:pt idx="8">
                  <c:v>3215473.5735271969</c:v>
                </c:pt>
                <c:pt idx="9">
                  <c:v>3385243.4016829561</c:v>
                </c:pt>
                <c:pt idx="10">
                  <c:v>3447858.051424304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32-4217-AD7A-F4A69117C95E}"/>
            </c:ext>
          </c:extLst>
        </c:ser>
        <c:ser>
          <c:idx val="2"/>
          <c:order val="2"/>
          <c:tx>
            <c:strRef>
              <c:f>'regional split'!$Q$19</c:f>
              <c:strCache>
                <c:ptCount val="1"/>
                <c:pt idx="0">
                  <c:v>Oceania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split'!$R$15:$AB$15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split'!$R$19:$AB$19</c:f>
              <c:numCache>
                <c:formatCode>_-* #,##0_-;\-* #,##0_-;_-* "-"??_-;_-@_-</c:formatCode>
                <c:ptCount val="11"/>
                <c:pt idx="0">
                  <c:v>224961.86853969991</c:v>
                </c:pt>
                <c:pt idx="1">
                  <c:v>221956.75814687199</c:v>
                </c:pt>
                <c:pt idx="2">
                  <c:v>235296.84106229601</c:v>
                </c:pt>
                <c:pt idx="3">
                  <c:v>237728.35536962631</c:v>
                </c:pt>
                <c:pt idx="4">
                  <c:v>243258.35398423459</c:v>
                </c:pt>
                <c:pt idx="5">
                  <c:v>248013.0656837275</c:v>
                </c:pt>
                <c:pt idx="6">
                  <c:v>257661.01958003649</c:v>
                </c:pt>
                <c:pt idx="7">
                  <c:v>252395.16042229431</c:v>
                </c:pt>
                <c:pt idx="8">
                  <c:v>252248.12664221821</c:v>
                </c:pt>
                <c:pt idx="9">
                  <c:v>248691.25953446241</c:v>
                </c:pt>
                <c:pt idx="10">
                  <c:v>269139.7856589756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32-4217-AD7A-F4A69117C95E}"/>
            </c:ext>
          </c:extLst>
        </c:ser>
        <c:ser>
          <c:idx val="3"/>
          <c:order val="3"/>
          <c:tx>
            <c:strRef>
              <c:f>'regional split'!$Q$20</c:f>
              <c:strCache>
                <c:ptCount val="1"/>
                <c:pt idx="0">
                  <c:v>Latin America and Caribbean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split'!$R$15:$AB$15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split'!$R$20:$AB$20</c:f>
              <c:numCache>
                <c:formatCode>_-* #,##0_-;\-* #,##0_-;_-* "-"??_-;_-@_-</c:formatCode>
                <c:ptCount val="11"/>
                <c:pt idx="0">
                  <c:v>2619401.4645107472</c:v>
                </c:pt>
                <c:pt idx="1">
                  <c:v>2627220.2143984078</c:v>
                </c:pt>
                <c:pt idx="2">
                  <c:v>2575387.5860988279</c:v>
                </c:pt>
                <c:pt idx="3">
                  <c:v>2478712.932361695</c:v>
                </c:pt>
                <c:pt idx="4">
                  <c:v>2451781.5460868319</c:v>
                </c:pt>
                <c:pt idx="5">
                  <c:v>2567784.193076259</c:v>
                </c:pt>
                <c:pt idx="6">
                  <c:v>2618786.9766714019</c:v>
                </c:pt>
                <c:pt idx="7">
                  <c:v>2529377.3045218121</c:v>
                </c:pt>
                <c:pt idx="8">
                  <c:v>2495558.5171994972</c:v>
                </c:pt>
                <c:pt idx="9">
                  <c:v>2729353.9443897791</c:v>
                </c:pt>
                <c:pt idx="10">
                  <c:v>2612319.7134571951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32-4217-AD7A-F4A69117C95E}"/>
            </c:ext>
          </c:extLst>
        </c:ser>
        <c:ser>
          <c:idx val="4"/>
          <c:order val="4"/>
          <c:tx>
            <c:strRef>
              <c:f>'regional split'!$Q$21</c:f>
              <c:strCache>
                <c:ptCount val="1"/>
                <c:pt idx="0">
                  <c:v>Africa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split'!$R$15:$AB$15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split'!$R$21:$AB$21</c:f>
              <c:numCache>
                <c:formatCode>_-* #,##0_-;\-* #,##0_-;_-* "-"??_-;_-@_-</c:formatCode>
                <c:ptCount val="11"/>
                <c:pt idx="0">
                  <c:v>1013800.713148854</c:v>
                </c:pt>
                <c:pt idx="1">
                  <c:v>976430.06499553332</c:v>
                </c:pt>
                <c:pt idx="2">
                  <c:v>1053962.032652399</c:v>
                </c:pt>
                <c:pt idx="3">
                  <c:v>925482.51671742962</c:v>
                </c:pt>
                <c:pt idx="4">
                  <c:v>927558.04975145857</c:v>
                </c:pt>
                <c:pt idx="5">
                  <c:v>926854.49218362966</c:v>
                </c:pt>
                <c:pt idx="6">
                  <c:v>824783.69411487784</c:v>
                </c:pt>
                <c:pt idx="7">
                  <c:v>865251.09092295181</c:v>
                </c:pt>
                <c:pt idx="8">
                  <c:v>891808.32713333552</c:v>
                </c:pt>
                <c:pt idx="9">
                  <c:v>903045.11209097353</c:v>
                </c:pt>
                <c:pt idx="10">
                  <c:v>928881.85244195967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32-4217-AD7A-F4A69117C95E}"/>
            </c:ext>
          </c:extLst>
        </c:ser>
        <c:ser>
          <c:idx val="5"/>
          <c:order val="5"/>
          <c:tx>
            <c:strRef>
              <c:f>'regional split'!$Q$22</c:f>
              <c:strCache>
                <c:ptCount val="1"/>
                <c:pt idx="0">
                  <c:v>North America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'regional split'!$R$15:$AB$15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'regional split'!$R$22:$AB$22</c:f>
              <c:numCache>
                <c:formatCode>_-* #,##0_-;\-* #,##0_-;_-* "-"??_-;_-@_-</c:formatCode>
                <c:ptCount val="11"/>
                <c:pt idx="0">
                  <c:v>2353298.7396910563</c:v>
                </c:pt>
                <c:pt idx="1">
                  <c:v>2376321.303124093</c:v>
                </c:pt>
                <c:pt idx="2">
                  <c:v>2525017.5295861834</c:v>
                </c:pt>
                <c:pt idx="3">
                  <c:v>2575706.4972899882</c:v>
                </c:pt>
                <c:pt idx="4">
                  <c:v>2535135.1731316028</c:v>
                </c:pt>
                <c:pt idx="5">
                  <c:v>2578785.6591864699</c:v>
                </c:pt>
                <c:pt idx="6">
                  <c:v>2747172.2719659549</c:v>
                </c:pt>
                <c:pt idx="7">
                  <c:v>2876764.3464972097</c:v>
                </c:pt>
                <c:pt idx="8">
                  <c:v>2865813.3997350275</c:v>
                </c:pt>
                <c:pt idx="9">
                  <c:v>2770730.0431729564</c:v>
                </c:pt>
                <c:pt idx="10">
                  <c:v>2967950.5452673472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32-4217-AD7A-F4A69117C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7483680"/>
        <c:axId val="267461120"/>
      </c:lineChart>
      <c:catAx>
        <c:axId val="26748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61120"/>
        <c:crosses val="autoZero"/>
        <c:auto val="1"/>
        <c:lblAlgn val="ctr"/>
        <c:lblOffset val="100"/>
        <c:noMultiLvlLbl val="0"/>
      </c:catAx>
      <c:valAx>
        <c:axId val="26746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48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[GSR_2025_Industry_Figure_4.xlsx]regional split!PivotTable11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Renewable Share of Industry TFEC by region, 2011 to 2021</a:t>
            </a:r>
          </a:p>
        </c:rich>
      </c:tx>
      <c:layout>
        <c:manualLayout>
          <c:xMode val="edge"/>
          <c:yMode val="edge"/>
          <c:x val="0.24414619224930326"/>
          <c:y val="3.50246132191693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FFC0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9173300043226035"/>
          <c:y val="0.12845511019876468"/>
          <c:w val="0.60885131590337749"/>
          <c:h val="0.8038621659726519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'regional split'!$W$88:$W$89</c:f>
              <c:strCache>
                <c:ptCount val="1"/>
                <c:pt idx="0">
                  <c:v>Share (%) - Industry TFEC - Electricity - Renewable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'regional split'!$V$90:$V$108</c:f>
              <c:multiLvlStrCache>
                <c:ptCount val="12"/>
                <c:lvl>
                  <c:pt idx="0">
                    <c:v>2011</c:v>
                  </c:pt>
                  <c:pt idx="1">
                    <c:v>2021</c:v>
                  </c:pt>
                  <c:pt idx="2">
                    <c:v>2011</c:v>
                  </c:pt>
                  <c:pt idx="3">
                    <c:v>2021</c:v>
                  </c:pt>
                  <c:pt idx="4">
                    <c:v>2011</c:v>
                  </c:pt>
                  <c:pt idx="5">
                    <c:v>2021</c:v>
                  </c:pt>
                  <c:pt idx="6">
                    <c:v>2011</c:v>
                  </c:pt>
                  <c:pt idx="7">
                    <c:v>2021</c:v>
                  </c:pt>
                  <c:pt idx="8">
                    <c:v>2011</c:v>
                  </c:pt>
                  <c:pt idx="9">
                    <c:v>2021</c:v>
                  </c:pt>
                  <c:pt idx="10">
                    <c:v>2011</c:v>
                  </c:pt>
                  <c:pt idx="11">
                    <c:v>2021</c:v>
                  </c:pt>
                </c:lvl>
                <c:lvl>
                  <c:pt idx="0">
                    <c:v>Latin America and Caribbean</c:v>
                  </c:pt>
                  <c:pt idx="2">
                    <c:v>Africa</c:v>
                  </c:pt>
                  <c:pt idx="4">
                    <c:v>Oceania</c:v>
                  </c:pt>
                  <c:pt idx="6">
                    <c:v>North America</c:v>
                  </c:pt>
                  <c:pt idx="8">
                    <c:v>Europe</c:v>
                  </c:pt>
                  <c:pt idx="10">
                    <c:v>Asia</c:v>
                  </c:pt>
                </c:lvl>
              </c:multiLvlStrCache>
            </c:multiLvlStrRef>
          </c:cat>
          <c:val>
            <c:numRef>
              <c:f>'regional split'!$W$90:$W$108</c:f>
              <c:numCache>
                <c:formatCode>0%</c:formatCode>
                <c:ptCount val="12"/>
                <c:pt idx="0">
                  <c:v>0.16025417274178669</c:v>
                </c:pt>
                <c:pt idx="1">
                  <c:v>0.1743958343760928</c:v>
                </c:pt>
                <c:pt idx="2">
                  <c:v>4.4301770326986289E-2</c:v>
                </c:pt>
                <c:pt idx="3">
                  <c:v>5.9519935624235208E-2</c:v>
                </c:pt>
                <c:pt idx="4">
                  <c:v>6.8723679550138722E-2</c:v>
                </c:pt>
                <c:pt idx="5">
                  <c:v>0.1152349671620997</c:v>
                </c:pt>
                <c:pt idx="6">
                  <c:v>5.0566879280149073E-2</c:v>
                </c:pt>
                <c:pt idx="7">
                  <c:v>7.386002854714567E-2</c:v>
                </c:pt>
                <c:pt idx="8">
                  <c:v>7.1771387632319952E-2</c:v>
                </c:pt>
                <c:pt idx="9">
                  <c:v>0.1117077938092339</c:v>
                </c:pt>
                <c:pt idx="10">
                  <c:v>3.523746516397027E-2</c:v>
                </c:pt>
                <c:pt idx="11">
                  <c:v>7.4389934274719627E-2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B-462C-8134-4AE360795680}"/>
            </c:ext>
          </c:extLst>
        </c:ser>
        <c:ser>
          <c:idx val="1"/>
          <c:order val="1"/>
          <c:tx>
            <c:strRef>
              <c:f>'regional split'!$X$88:$X$89</c:f>
              <c:strCache>
                <c:ptCount val="1"/>
                <c:pt idx="0">
                  <c:v>Share (%) - Industry TFEC - Modern Bioenergy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'regional split'!$V$90:$V$108</c:f>
              <c:multiLvlStrCache>
                <c:ptCount val="12"/>
                <c:lvl>
                  <c:pt idx="0">
                    <c:v>2011</c:v>
                  </c:pt>
                  <c:pt idx="1">
                    <c:v>2021</c:v>
                  </c:pt>
                  <c:pt idx="2">
                    <c:v>2011</c:v>
                  </c:pt>
                  <c:pt idx="3">
                    <c:v>2021</c:v>
                  </c:pt>
                  <c:pt idx="4">
                    <c:v>2011</c:v>
                  </c:pt>
                  <c:pt idx="5">
                    <c:v>2021</c:v>
                  </c:pt>
                  <c:pt idx="6">
                    <c:v>2011</c:v>
                  </c:pt>
                  <c:pt idx="7">
                    <c:v>2021</c:v>
                  </c:pt>
                  <c:pt idx="8">
                    <c:v>2011</c:v>
                  </c:pt>
                  <c:pt idx="9">
                    <c:v>2021</c:v>
                  </c:pt>
                  <c:pt idx="10">
                    <c:v>2011</c:v>
                  </c:pt>
                  <c:pt idx="11">
                    <c:v>2021</c:v>
                  </c:pt>
                </c:lvl>
                <c:lvl>
                  <c:pt idx="0">
                    <c:v>Latin America and Caribbean</c:v>
                  </c:pt>
                  <c:pt idx="2">
                    <c:v>Africa</c:v>
                  </c:pt>
                  <c:pt idx="4">
                    <c:v>Oceania</c:v>
                  </c:pt>
                  <c:pt idx="6">
                    <c:v>North America</c:v>
                  </c:pt>
                  <c:pt idx="8">
                    <c:v>Europe</c:v>
                  </c:pt>
                  <c:pt idx="10">
                    <c:v>Asia</c:v>
                  </c:pt>
                </c:lvl>
              </c:multiLvlStrCache>
            </c:multiLvlStrRef>
          </c:cat>
          <c:val>
            <c:numRef>
              <c:f>'regional split'!$X$90:$X$108</c:f>
              <c:numCache>
                <c:formatCode>0%</c:formatCode>
                <c:ptCount val="12"/>
                <c:pt idx="0">
                  <c:v>0.30182638112388882</c:v>
                </c:pt>
                <c:pt idx="1">
                  <c:v>0.34472626978841142</c:v>
                </c:pt>
                <c:pt idx="2">
                  <c:v>0.2350624702836418</c:v>
                </c:pt>
                <c:pt idx="3">
                  <c:v>0.1859559352233133</c:v>
                </c:pt>
                <c:pt idx="4">
                  <c:v>0.11245880914121389</c:v>
                </c:pt>
                <c:pt idx="5">
                  <c:v>0.10774090071446731</c:v>
                </c:pt>
                <c:pt idx="6">
                  <c:v>0.10684390522105816</c:v>
                </c:pt>
                <c:pt idx="7">
                  <c:v>0.10237922975765937</c:v>
                </c:pt>
                <c:pt idx="8">
                  <c:v>5.562446458146212E-2</c:v>
                </c:pt>
                <c:pt idx="9">
                  <c:v>6.9224873207079179E-2</c:v>
                </c:pt>
                <c:pt idx="10">
                  <c:v>3.7002534064640068E-2</c:v>
                </c:pt>
                <c:pt idx="11">
                  <c:v>5.3510490850868959E-2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4B-462C-8134-4AE36079568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06363600"/>
        <c:axId val="1206376560"/>
      </c:barChart>
      <c:catAx>
        <c:axId val="1206363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6376560"/>
        <c:crosses val="autoZero"/>
        <c:auto val="1"/>
        <c:lblAlgn val="ctr"/>
        <c:lblOffset val="100"/>
        <c:noMultiLvlLbl val="0"/>
      </c:catAx>
      <c:valAx>
        <c:axId val="1206376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636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388044361737899"/>
          <c:y val="0.30849062234567615"/>
          <c:w val="0.17659011406490657"/>
          <c:h val="0.487332017171322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Share of Electricity and Heat in TFEC and Share of Renewable Energy in Selected Industry Sub-Sectors,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'Sub sector re &amp; electrif.'!$D$35</c:f>
              <c:strCache>
                <c:ptCount val="1"/>
                <c:pt idx="0">
                  <c:v>heat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CBB0451-129E-4F6B-8D76-84674A957FA7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29C-4ECA-9659-852C9E7EA2D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1F20AF1-C59A-4C49-9D25-2FFE8B293752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29C-4ECA-9659-852C9E7EA2D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C38E811-BCFF-4405-B12F-C50C76F8DA87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29C-4ECA-9659-852C9E7EA2D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8D3DCF9-23A0-4101-B4BA-47B0E6F44517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29C-4ECA-9659-852C9E7EA2D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116EFF9-2151-473C-9D5F-56CCE8A80443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29C-4ECA-9659-852C9E7EA2D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CC15F4F-ABDD-441D-A541-AFEBE461ABFC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29C-4ECA-9659-852C9E7EA2D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BBDC629-A86A-4644-9833-B671F1678E03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29C-4ECA-9659-852C9E7EA2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'Sub sector re &amp; electrif.'!$A$36:$A$42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Non-metallic minerals</c:v>
                </c:pt>
                <c:pt idx="4">
                  <c:v>Mining and quarrying</c:v>
                </c:pt>
                <c:pt idx="5">
                  <c:v>Iron and steel</c:v>
                </c:pt>
                <c:pt idx="6">
                  <c:v>Chemical and petrochemical</c:v>
                </c:pt>
              </c:strCache>
            </c:strRef>
          </c:cat>
          <c:val>
            <c:numRef>
              <c:f>'Sub sector re &amp; electrif.'!$D$36:$D$42</c:f>
              <c:numCache>
                <c:formatCode>General</c:formatCode>
                <c:ptCount val="7"/>
                <c:pt idx="0">
                  <c:v>5028976.4491000008</c:v>
                </c:pt>
                <c:pt idx="1">
                  <c:v>5727310.6673999997</c:v>
                </c:pt>
                <c:pt idx="2">
                  <c:v>2572464.9505000003</c:v>
                </c:pt>
                <c:pt idx="3">
                  <c:v>14263455.6874</c:v>
                </c:pt>
                <c:pt idx="4">
                  <c:v>1834956.8126000003</c:v>
                </c:pt>
                <c:pt idx="5">
                  <c:v>16882766.005800001</c:v>
                </c:pt>
                <c:pt idx="6">
                  <c:v>16155783.065000001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'Sub sector re &amp; electrif.'!$G$36:$G$42</c15:f>
                <c15:dlblRangeCache>
                  <c:ptCount val="7"/>
                  <c:pt idx="0">
                    <c:v>76%</c:v>
                  </c:pt>
                  <c:pt idx="1">
                    <c:v>71%</c:v>
                  </c:pt>
                  <c:pt idx="2">
                    <c:v>37%</c:v>
                  </c:pt>
                  <c:pt idx="3">
                    <c:v>85%</c:v>
                  </c:pt>
                  <c:pt idx="4">
                    <c:v>54%</c:v>
                  </c:pt>
                  <c:pt idx="5">
                    <c:v>77%</c:v>
                  </c:pt>
                  <c:pt idx="6">
                    <c:v>76%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A3E2-45DE-A625-0317F1121CE5}"/>
            </c:ext>
          </c:extLst>
        </c:ser>
        <c:ser>
          <c:idx val="1"/>
          <c:order val="2"/>
          <c:tx>
            <c:strRef>
              <c:f>'Sub sector re &amp; electrif.'!$C$35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DE79F38-C31A-4DFE-9458-72E0C49D467D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29C-4ECA-9659-852C9E7EA2D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2321F5D-3FF2-40F3-AC5E-041F04D9AA2E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29C-4ECA-9659-852C9E7EA2D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C0D482A-755A-4123-8379-98A1D449B2E8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29C-4ECA-9659-852C9E7EA2D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704B41D-6C6F-4AB0-AA67-7AB03429A4B8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29C-4ECA-9659-852C9E7EA2D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1F25BBE-FF09-4067-8CF4-73EED8C62EF2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D29C-4ECA-9659-852C9E7EA2D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B0FFA80-E241-4942-A6CE-E79B4128D54A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29C-4ECA-9659-852C9E7EA2D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33A0AEC-297E-4AC7-81D1-F5F97BC32611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D29C-4ECA-9659-852C9E7EA2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'Sub sector re &amp; electrif.'!$A$36:$A$42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Non-metallic minerals</c:v>
                </c:pt>
                <c:pt idx="4">
                  <c:v>Mining and quarrying</c:v>
                </c:pt>
                <c:pt idx="5">
                  <c:v>Iron and steel</c:v>
                </c:pt>
                <c:pt idx="6">
                  <c:v>Chemical and petrochemical</c:v>
                </c:pt>
              </c:strCache>
            </c:strRef>
          </c:cat>
          <c:val>
            <c:numRef>
              <c:f>'Sub sector re &amp; electrif.'!$C$36:$C$42</c:f>
              <c:numCache>
                <c:formatCode>General</c:formatCode>
                <c:ptCount val="7"/>
                <c:pt idx="0">
                  <c:v>1628035.89</c:v>
                </c:pt>
                <c:pt idx="1">
                  <c:v>2389940.7000000002</c:v>
                </c:pt>
                <c:pt idx="2">
                  <c:v>4414785.17</c:v>
                </c:pt>
                <c:pt idx="3">
                  <c:v>2485906.15</c:v>
                </c:pt>
                <c:pt idx="4">
                  <c:v>1550018.15</c:v>
                </c:pt>
                <c:pt idx="5">
                  <c:v>4999458.93</c:v>
                </c:pt>
                <c:pt idx="6">
                  <c:v>5016604.25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'Sub sector re &amp; electrif.'!$F$36:$F$42</c15:f>
                <c15:dlblRangeCache>
                  <c:ptCount val="7"/>
                  <c:pt idx="0">
                    <c:v>24%</c:v>
                  </c:pt>
                  <c:pt idx="1">
                    <c:v>29%</c:v>
                  </c:pt>
                  <c:pt idx="2">
                    <c:v>63%</c:v>
                  </c:pt>
                  <c:pt idx="3">
                    <c:v>15%</c:v>
                  </c:pt>
                  <c:pt idx="4">
                    <c:v>46%</c:v>
                  </c:pt>
                  <c:pt idx="5">
                    <c:v>23%</c:v>
                  </c:pt>
                  <c:pt idx="6">
                    <c:v>24%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3E2-45DE-A625-0317F1121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34512992"/>
        <c:axId val="113451539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'Sub sector re &amp; electrif.'!$B$35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'Sub sector re &amp; electrif.'!$A$36:$A$42</c15:sqref>
                        </c15:formulaRef>
                      </c:ext>
                    </c:extLst>
                    <c:strCache>
                      <c:ptCount val="7"/>
                      <c:pt idx="0">
                        <c:v>Paper, pulp and printing</c:v>
                      </c:pt>
                      <c:pt idx="1">
                        <c:v>Food and tobacco</c:v>
                      </c:pt>
                      <c:pt idx="2">
                        <c:v>Non-ferrous metals</c:v>
                      </c:pt>
                      <c:pt idx="3">
                        <c:v>Non-metallic minerals</c:v>
                      </c:pt>
                      <c:pt idx="4">
                        <c:v>Mining and quarrying</c:v>
                      </c:pt>
                      <c:pt idx="5">
                        <c:v>Iron and steel</c:v>
                      </c:pt>
                      <c:pt idx="6">
                        <c:v>Chemical and petrochemical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'Sub sector re &amp; electrif.'!$B$36:$B$42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6657012.3391000004</c:v>
                      </c:pt>
                      <c:pt idx="1">
                        <c:v>8117251.3673999999</c:v>
                      </c:pt>
                      <c:pt idx="2">
                        <c:v>6987250.1205000002</c:v>
                      </c:pt>
                      <c:pt idx="3">
                        <c:v>16749361.837400001</c:v>
                      </c:pt>
                      <c:pt idx="4">
                        <c:v>3384974.9626000002</c:v>
                      </c:pt>
                      <c:pt idx="5">
                        <c:v>21882224.935800001</c:v>
                      </c:pt>
                      <c:pt idx="6">
                        <c:v>21172387.315000001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3E2-45DE-A625-0317F1121CE5}"/>
                  </c:ext>
                </c:extLst>
              </c15:ser>
            </c15:filteredBarSeries>
          </c:ext>
        </c:extLst>
      </c:barChart>
      <c:lineChart>
        <c:grouping val="stacked"/>
        <c:varyColors val="0"/>
        <c:ser>
          <c:idx val="3"/>
          <c:order val="3"/>
          <c:tx>
            <c:strRef>
              <c:f>'Sub sector re &amp; electrif.'!$E$35</c:f>
              <c:strCache>
                <c:ptCount val="1"/>
                <c:pt idx="0">
                  <c:v>RE (%)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'Sub sector re &amp; electrif.'!$A$36:$A$42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Non-metallic minerals</c:v>
                </c:pt>
                <c:pt idx="4">
                  <c:v>Mining and quarrying</c:v>
                </c:pt>
                <c:pt idx="5">
                  <c:v>Iron and steel</c:v>
                </c:pt>
                <c:pt idx="6">
                  <c:v>Chemical and petrochemical</c:v>
                </c:pt>
              </c:strCache>
            </c:strRef>
          </c:cat>
          <c:val>
            <c:numRef>
              <c:f>'Sub sector re &amp; electrif.'!$E$36:$E$42</c:f>
              <c:numCache>
                <c:formatCode>0%</c:formatCode>
                <c:ptCount val="7"/>
                <c:pt idx="0">
                  <c:v>0.39236663900213581</c:v>
                </c:pt>
                <c:pt idx="1">
                  <c:v>0.23935627913841959</c:v>
                </c:pt>
                <c:pt idx="2">
                  <c:v>5.5646058296154641E-2</c:v>
                </c:pt>
                <c:pt idx="3">
                  <c:v>4.7502617340124897E-2</c:v>
                </c:pt>
                <c:pt idx="4">
                  <c:v>4.243431041550328E-2</c:v>
                </c:pt>
                <c:pt idx="5">
                  <c:v>2.6360334790647699E-2</c:v>
                </c:pt>
                <c:pt idx="6">
                  <c:v>2.26127054683356E-2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E2-45DE-A625-0317F1121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666240"/>
        <c:axId val="535666720"/>
      </c:lineChart>
      <c:scatterChart>
        <c:scatterStyle val="lineMarker"/>
        <c:varyColors val="0"/>
        <c:ser>
          <c:idx val="5"/>
          <c:order val="4"/>
          <c:tx>
            <c:strRef>
              <c:f>'Sub sector re &amp; electrif.'!$G$35</c:f>
              <c:strCache>
                <c:ptCount val="1"/>
                <c:pt idx="0">
                  <c:v>Heat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strRef>
              <c:f>'Sub sector re &amp; electrif.'!$A$36:$A$42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Non-metallic minerals</c:v>
                </c:pt>
                <c:pt idx="4">
                  <c:v>Mining and quarrying</c:v>
                </c:pt>
                <c:pt idx="5">
                  <c:v>Iron and steel</c:v>
                </c:pt>
                <c:pt idx="6">
                  <c:v>Chemical and petrochemical</c:v>
                </c:pt>
              </c:strCache>
            </c:strRef>
          </c:xVal>
          <c:yVal>
            <c:numRef>
              <c:f>'Sub sector re &amp; electrif.'!$G$36:$G$42</c:f>
              <c:numCache>
                <c:formatCode>0%</c:formatCode>
                <c:ptCount val="7"/>
                <c:pt idx="0">
                  <c:v>0.75544045781052238</c:v>
                </c:pt>
                <c:pt idx="1">
                  <c:v>0.7055726634759234</c:v>
                </c:pt>
                <c:pt idx="2">
                  <c:v>0.36816557388615667</c:v>
                </c:pt>
                <c:pt idx="3">
                  <c:v>0.85158203792283194</c:v>
                </c:pt>
                <c:pt idx="4">
                  <c:v>0.54208874005690411</c:v>
                </c:pt>
                <c:pt idx="5">
                  <c:v>0.77152876617127131</c:v>
                </c:pt>
                <c:pt idx="6">
                  <c:v>0.7630591120706598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98D-4DC0-9F4E-815254700AA9}"/>
            </c:ext>
          </c:extLst>
        </c:ser>
        <c:ser>
          <c:idx val="4"/>
          <c:order val="5"/>
          <c:tx>
            <c:strRef>
              <c:f>'Sub sector re &amp; electrif.'!$F$35</c:f>
              <c:strCache>
                <c:ptCount val="1"/>
                <c:pt idx="0">
                  <c:v>Electrification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strRef>
              <c:f>'Sub sector re &amp; electrif.'!$A$36:$A$42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Non-metallic minerals</c:v>
                </c:pt>
                <c:pt idx="4">
                  <c:v>Mining and quarrying</c:v>
                </c:pt>
                <c:pt idx="5">
                  <c:v>Iron and steel</c:v>
                </c:pt>
                <c:pt idx="6">
                  <c:v>Chemical and petrochemical</c:v>
                </c:pt>
              </c:strCache>
            </c:strRef>
          </c:xVal>
          <c:yVal>
            <c:numRef>
              <c:f>'Sub sector re &amp; electrif.'!$F$36:$F$42</c:f>
              <c:numCache>
                <c:formatCode>0%</c:formatCode>
                <c:ptCount val="7"/>
                <c:pt idx="0">
                  <c:v>0.24455954218947765</c:v>
                </c:pt>
                <c:pt idx="1">
                  <c:v>0.29442733652407654</c:v>
                </c:pt>
                <c:pt idx="2">
                  <c:v>0.63183442611384333</c:v>
                </c:pt>
                <c:pt idx="3">
                  <c:v>0.14841796207716809</c:v>
                </c:pt>
                <c:pt idx="4">
                  <c:v>0.45791125994309589</c:v>
                </c:pt>
                <c:pt idx="5">
                  <c:v>0.22847123382872869</c:v>
                </c:pt>
                <c:pt idx="6">
                  <c:v>0.23694088792934023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8D-4DC0-9F4E-815254700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666240"/>
        <c:axId val="535666720"/>
      </c:scatterChart>
      <c:catAx>
        <c:axId val="113451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515392"/>
        <c:crosses val="autoZero"/>
        <c:auto val="1"/>
        <c:lblAlgn val="ctr"/>
        <c:lblOffset val="100"/>
        <c:noMultiLvlLbl val="0"/>
      </c:catAx>
      <c:valAx>
        <c:axId val="113451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TFEC (TJ)</a:t>
                </a:r>
              </a:p>
            </c:rich>
          </c:tx>
          <c:layout>
            <c:manualLayout>
              <c:xMode val="edge"/>
              <c:yMode val="edge"/>
              <c:x val="6.9696775124727045E-3"/>
              <c:y val="0.3979990432648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512992"/>
        <c:crosses val="autoZero"/>
        <c:crossBetween val="between"/>
      </c:valAx>
      <c:valAx>
        <c:axId val="53566672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Renewable</a:t>
                </a:r>
                <a:r>
                  <a:rPr lang="en-GB" baseline="0"/>
                  <a:t> Energy (%)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96305192848781596"/>
              <c:y val="0.318261253854588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666240"/>
        <c:crosses val="max"/>
        <c:crossBetween val="between"/>
        <c:majorUnit val="0.2"/>
      </c:valAx>
      <c:catAx>
        <c:axId val="535666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5666720"/>
        <c:crosses val="autoZero"/>
        <c:auto val="1"/>
        <c:lblAlgn val="ctr"/>
        <c:lblOffset val="100"/>
        <c:noMultiLvlLbl val="1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Renewable Energy Share and Electrification Rates in Selected Industry Sub-Sectors,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'Sub sector data'!$D$40</c:f>
              <c:strCache>
                <c:ptCount val="1"/>
                <c:pt idx="0">
                  <c:v>non-re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'Sub sector data'!$A$41:$A$47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data'!$D$41:$D$47</c:f>
              <c:numCache>
                <c:formatCode>General</c:formatCode>
                <c:ptCount val="7"/>
                <c:pt idx="0">
                  <c:v>21305402.160528053</c:v>
                </c:pt>
                <c:pt idx="1">
                  <c:v>20693622.356584381</c:v>
                </c:pt>
                <c:pt idx="2">
                  <c:v>15953723.311346697</c:v>
                </c:pt>
                <c:pt idx="3">
                  <c:v>6174336.2832678873</c:v>
                </c:pt>
                <c:pt idx="4">
                  <c:v>6598437.1929648435</c:v>
                </c:pt>
                <c:pt idx="5">
                  <c:v>4045022.781811587</c:v>
                </c:pt>
                <c:pt idx="6">
                  <c:v>3241335.884288325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F7-41FB-9996-369B5BCE03DB}"/>
            </c:ext>
          </c:extLst>
        </c:ser>
        <c:ser>
          <c:idx val="1"/>
          <c:order val="2"/>
          <c:tx>
            <c:strRef>
              <c:f>'Sub sector data'!$C$40</c:f>
              <c:strCache>
                <c:ptCount val="1"/>
                <c:pt idx="0">
                  <c:v>RE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9D67B2D-6937-4DDC-A352-D6CC780280C3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6F7-41FB-9996-369B5BCE03D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6852AD0-1955-48B8-8C26-5E405300F553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6F7-41FB-9996-369B5BCE03D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63C26D5-D013-45DF-9EBD-735A8EF8AC0D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6F7-41FB-9996-369B5BCE03D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534C289-1CDE-48A2-8186-161DF7ADABBC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6F7-41FB-9996-369B5BCE03D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A6CB229-1E7D-4B65-AB02-685B7299D09F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6F7-41FB-9996-369B5BCE03D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684ECBD-A560-4EB7-8BED-3465BF1F09AB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6F7-41FB-9996-369B5BCE03D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8CB4192-B85F-412F-B461-DF908D9758BD}" type="CELLRANGE">
                      <a:rPr lang="en-US"/>
                      <a:pPr/>
                      <a:t>[]</a:t>
                    </a:fld>
                    <a:endParaRPr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6F7-41FB-9996-369B5BCE03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'Sub sector data'!$A$41:$A$47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data'!$C$41:$C$47</c:f>
              <c:numCache>
                <c:formatCode>General</c:formatCode>
                <c:ptCount val="7"/>
                <c:pt idx="0">
                  <c:v>576822.77527194738</c:v>
                </c:pt>
                <c:pt idx="1">
                  <c:v>478764.9584156198</c:v>
                </c:pt>
                <c:pt idx="2">
                  <c:v>795638.5260533035</c:v>
                </c:pt>
                <c:pt idx="3">
                  <c:v>1942915.0841321126</c:v>
                </c:pt>
                <c:pt idx="4">
                  <c:v>388812.92753515654</c:v>
                </c:pt>
                <c:pt idx="5">
                  <c:v>2611989.5572884134</c:v>
                </c:pt>
                <c:pt idx="6">
                  <c:v>143639.07831167502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'Sub sector data'!$E$41:$E$47</c15:f>
                <c15:dlblRangeCache>
                  <c:ptCount val="7"/>
                  <c:pt idx="0">
                    <c:v>3%</c:v>
                  </c:pt>
                  <c:pt idx="1">
                    <c:v>2%</c:v>
                  </c:pt>
                  <c:pt idx="2">
                    <c:v>5%</c:v>
                  </c:pt>
                  <c:pt idx="3">
                    <c:v>24%</c:v>
                  </c:pt>
                  <c:pt idx="4">
                    <c:v>6%</c:v>
                  </c:pt>
                  <c:pt idx="5">
                    <c:v>39%</c:v>
                  </c:pt>
                  <c:pt idx="6">
                    <c:v>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86F7-41FB-9996-369B5BCE0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534144"/>
        <c:axId val="11475346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'Sub sector data'!$B$40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'Sub sector data'!$A$41:$A$47</c15:sqref>
                        </c15:formulaRef>
                      </c:ext>
                    </c:extLst>
                    <c:strCache>
                      <c:ptCount val="7"/>
                      <c:pt idx="0">
                        <c:v>Iron and steel</c:v>
                      </c:pt>
                      <c:pt idx="1">
                        <c:v>Chemical and petrochemical</c:v>
                      </c:pt>
                      <c:pt idx="2">
                        <c:v>Non-metallic minerals</c:v>
                      </c:pt>
                      <c:pt idx="3">
                        <c:v>Food and tobacco</c:v>
                      </c:pt>
                      <c:pt idx="4">
                        <c:v>Non-ferrous metals</c:v>
                      </c:pt>
                      <c:pt idx="5">
                        <c:v>Paper, pulp and printing</c:v>
                      </c:pt>
                      <c:pt idx="6">
                        <c:v>Mining and quarrying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'Sub sector data'!$B$41:$B$47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21882224.935800001</c:v>
                      </c:pt>
                      <c:pt idx="1">
                        <c:v>21172387.315000001</c:v>
                      </c:pt>
                      <c:pt idx="2">
                        <c:v>16749361.837400001</c:v>
                      </c:pt>
                      <c:pt idx="3">
                        <c:v>8117251.3673999999</c:v>
                      </c:pt>
                      <c:pt idx="4">
                        <c:v>6987250.1205000002</c:v>
                      </c:pt>
                      <c:pt idx="5">
                        <c:v>6657012.3391000004</c:v>
                      </c:pt>
                      <c:pt idx="6">
                        <c:v>3384974.9626000002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6F7-41FB-9996-369B5BCE03DB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3"/>
          <c:tx>
            <c:strRef>
              <c:f>'Sub sector data'!$F$40</c:f>
              <c:strCache>
                <c:ptCount val="1"/>
                <c:pt idx="0">
                  <c:v>electricity share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yVal>
            <c:numRef>
              <c:f>'Sub sector data'!$F$41:$F$47</c:f>
              <c:numCache>
                <c:formatCode>0%</c:formatCode>
                <c:ptCount val="7"/>
                <c:pt idx="0">
                  <c:v>0.22847123382872869</c:v>
                </c:pt>
                <c:pt idx="1">
                  <c:v>0.23694088792934023</c:v>
                </c:pt>
                <c:pt idx="2">
                  <c:v>0.14841796207716809</c:v>
                </c:pt>
                <c:pt idx="3">
                  <c:v>0.29442733652407654</c:v>
                </c:pt>
                <c:pt idx="4">
                  <c:v>0.63183442611384333</c:v>
                </c:pt>
                <c:pt idx="5">
                  <c:v>0.24455954218947765</c:v>
                </c:pt>
                <c:pt idx="6">
                  <c:v>0.45791125994309589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6F7-41FB-9996-369B5BCE0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317968"/>
        <c:axId val="742319888"/>
      </c:scatterChart>
      <c:catAx>
        <c:axId val="11475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624"/>
        <c:crosses val="autoZero"/>
        <c:auto val="1"/>
        <c:lblAlgn val="ctr"/>
        <c:lblOffset val="100"/>
        <c:noMultiLvlLbl val="0"/>
      </c:catAx>
      <c:valAx>
        <c:axId val="114753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144"/>
        <c:crosses val="autoZero"/>
        <c:crossBetween val="between"/>
      </c:valAx>
      <c:valAx>
        <c:axId val="74231988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317968"/>
        <c:crosses val="max"/>
        <c:crossBetween val="midCat"/>
      </c:valAx>
      <c:valAx>
        <c:axId val="742317968"/>
        <c:scaling>
          <c:orientation val="minMax"/>
        </c:scaling>
        <c:delete val="1"/>
        <c:axPos val="b"/>
        <c:majorTickMark val="out"/>
        <c:minorTickMark val="none"/>
        <c:tickLblPos val="nextTo"/>
        <c:crossAx val="7423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Share of bioenergy in RE TFEC,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'Sub sector data'!$A$54:$A$60</c:f>
              <c:strCache>
                <c:ptCount val="7"/>
                <c:pt idx="0">
                  <c:v>Mining and quarrying</c:v>
                </c:pt>
                <c:pt idx="1">
                  <c:v>Paper, pulp and printing</c:v>
                </c:pt>
                <c:pt idx="2">
                  <c:v>Chemical and petrochemical</c:v>
                </c:pt>
                <c:pt idx="3">
                  <c:v>Food and tobacco</c:v>
                </c:pt>
                <c:pt idx="4">
                  <c:v>Iron and steel</c:v>
                </c:pt>
                <c:pt idx="5">
                  <c:v>Non-ferrous metals</c:v>
                </c:pt>
                <c:pt idx="6">
                  <c:v>Non-metallic minerals</c:v>
                </c:pt>
              </c:strCache>
            </c:strRef>
          </c:cat>
          <c:val>
            <c:numRef>
              <c:f>'Sub sector data'!$E$54:$E$60</c:f>
              <c:numCache>
                <c:formatCode>0%</c:formatCode>
                <c:ptCount val="7"/>
                <c:pt idx="0">
                  <c:v>9.065422517258355E-2</c:v>
                </c:pt>
                <c:pt idx="1">
                  <c:v>0.95910784068947008</c:v>
                </c:pt>
                <c:pt idx="2">
                  <c:v>0.52065788202349239</c:v>
                </c:pt>
                <c:pt idx="3">
                  <c:v>0.91147060692867232</c:v>
                </c:pt>
                <c:pt idx="4">
                  <c:v>0.29356114624635948</c:v>
                </c:pt>
                <c:pt idx="5">
                  <c:v>4.8016597227986235E-2</c:v>
                </c:pt>
                <c:pt idx="6">
                  <c:v>0.73833283353235224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7-4B81-9C57-60618511C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4502000"/>
        <c:axId val="1172701680"/>
      </c:barChart>
      <c:catAx>
        <c:axId val="115450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2701680"/>
        <c:crosses val="autoZero"/>
        <c:auto val="1"/>
        <c:lblAlgn val="ctr"/>
        <c:lblOffset val="100"/>
        <c:noMultiLvlLbl val="0"/>
      </c:catAx>
      <c:valAx>
        <c:axId val="11727016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50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Share of Bioenergy in TFEC,</a:t>
            </a:r>
            <a:r>
              <a:rPr lang="fr-FR" baseline="0"/>
              <a:t> 2021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'Sub sector data'!$A$54:$A$60</c:f>
              <c:strCache>
                <c:ptCount val="7"/>
                <c:pt idx="0">
                  <c:v>Mining and quarrying</c:v>
                </c:pt>
                <c:pt idx="1">
                  <c:v>Paper, pulp and printing</c:v>
                </c:pt>
                <c:pt idx="2">
                  <c:v>Chemical and petrochemical</c:v>
                </c:pt>
                <c:pt idx="3">
                  <c:v>Food and tobacco</c:v>
                </c:pt>
                <c:pt idx="4">
                  <c:v>Iron and steel</c:v>
                </c:pt>
                <c:pt idx="5">
                  <c:v>Non-ferrous metals</c:v>
                </c:pt>
                <c:pt idx="6">
                  <c:v>Non-metallic minerals</c:v>
                </c:pt>
              </c:strCache>
            </c:strRef>
          </c:cat>
          <c:val>
            <c:numRef>
              <c:f>'Sub sector data'!$D$54:$D$60</c:f>
              <c:numCache>
                <c:formatCode>0%</c:formatCode>
                <c:ptCount val="7"/>
                <c:pt idx="0">
                  <c:v>3.8468495314503423E-3</c:v>
                </c:pt>
                <c:pt idx="1">
                  <c:v>0.37632191989192326</c:v>
                </c:pt>
                <c:pt idx="2">
                  <c:v>1.1773483335964657E-2</c:v>
                </c:pt>
                <c:pt idx="3">
                  <c:v>0.21816621301848402</c:v>
                </c:pt>
                <c:pt idx="4">
                  <c:v>7.7383700965803276E-3</c:v>
                </c:pt>
                <c:pt idx="5">
                  <c:v>2.6719343685314995E-3</c:v>
                </c:pt>
                <c:pt idx="6">
                  <c:v>3.507274206093746E-2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A0-4575-96A2-98DCF8166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6467440"/>
        <c:axId val="536466000"/>
      </c:barChart>
      <c:catAx>
        <c:axId val="5364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466000"/>
        <c:crosses val="autoZero"/>
        <c:auto val="1"/>
        <c:lblAlgn val="ctr"/>
        <c:lblOffset val="100"/>
        <c:noMultiLvlLbl val="0"/>
      </c:catAx>
      <c:valAx>
        <c:axId val="53646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6467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 share sub sector evolution'!$A$3</c:f>
              <c:strCache>
                <c:ptCount val="1"/>
                <c:pt idx="0">
                  <c:v>Share (%) - Industry TFEC - Renewable - Paper, pulp and printing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evolution'!$B$3:$N$3</c:f>
              <c:numCache>
                <c:formatCode>General</c:formatCode>
                <c:ptCount val="13"/>
                <c:pt idx="0">
                  <c:v>0.33640431974435481</c:v>
                </c:pt>
                <c:pt idx="1">
                  <c:v>0.3536505207753905</c:v>
                </c:pt>
                <c:pt idx="2">
                  <c:v>0.36161853401428212</c:v>
                </c:pt>
                <c:pt idx="3">
                  <c:v>0.36541010121448031</c:v>
                </c:pt>
                <c:pt idx="4">
                  <c:v>0.37889506120376232</c:v>
                </c:pt>
                <c:pt idx="5">
                  <c:v>0.39902579370472319</c:v>
                </c:pt>
                <c:pt idx="6">
                  <c:v>0.40825176634106441</c:v>
                </c:pt>
                <c:pt idx="7">
                  <c:v>0.39838613986454569</c:v>
                </c:pt>
                <c:pt idx="8">
                  <c:v>0.39956383723803479</c:v>
                </c:pt>
                <c:pt idx="9">
                  <c:v>0.4158034745395941</c:v>
                </c:pt>
                <c:pt idx="10">
                  <c:v>0.42036266734296429</c:v>
                </c:pt>
                <c:pt idx="11">
                  <c:v>0.40939284129060699</c:v>
                </c:pt>
                <c:pt idx="12">
                  <c:v>0.39236663900213581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A4-4594-B279-FFD5A071490B}"/>
            </c:ext>
          </c:extLst>
        </c:ser>
        <c:ser>
          <c:idx val="3"/>
          <c:order val="1"/>
          <c:tx>
            <c:strRef>
              <c:f>'RE share sub sector evolution'!$A$5</c:f>
              <c:strCache>
                <c:ptCount val="1"/>
                <c:pt idx="0">
                  <c:v>Share (%) - Industry TFEC - Renewable - Food and tobacco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evolution'!$B$5:$N$5</c:f>
              <c:numCache>
                <c:formatCode>General</c:formatCode>
                <c:ptCount val="13"/>
                <c:pt idx="0">
                  <c:v>0.23365647160271699</c:v>
                </c:pt>
                <c:pt idx="1">
                  <c:v>0.23625280671465809</c:v>
                </c:pt>
                <c:pt idx="2">
                  <c:v>0.23847636959076801</c:v>
                </c:pt>
                <c:pt idx="3">
                  <c:v>0.24033261125612471</c:v>
                </c:pt>
                <c:pt idx="4">
                  <c:v>0.24869168913811079</c:v>
                </c:pt>
                <c:pt idx="5">
                  <c:v>0.24688233707716631</c:v>
                </c:pt>
                <c:pt idx="6">
                  <c:v>0.25748134286181401</c:v>
                </c:pt>
                <c:pt idx="7">
                  <c:v>0.2469883738444415</c:v>
                </c:pt>
                <c:pt idx="8">
                  <c:v>0.26145230649709039</c:v>
                </c:pt>
                <c:pt idx="9">
                  <c:v>0.25091215634368258</c:v>
                </c:pt>
                <c:pt idx="10">
                  <c:v>0.24628293645476521</c:v>
                </c:pt>
                <c:pt idx="11">
                  <c:v>0.26117530461054228</c:v>
                </c:pt>
                <c:pt idx="12">
                  <c:v>0.23935627913841959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1A4-4594-B279-FFD5A071490B}"/>
            </c:ext>
          </c:extLst>
        </c:ser>
        <c:ser>
          <c:idx val="2"/>
          <c:order val="2"/>
          <c:tx>
            <c:strRef>
              <c:f>'RE share sub sector evolution'!$A$6</c:f>
              <c:strCache>
                <c:ptCount val="1"/>
                <c:pt idx="0">
                  <c:v>Share (%) - Industry TFEC - Renewable - Iron and steel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evolution'!$B$6:$N$6</c:f>
              <c:numCache>
                <c:formatCode>General</c:formatCode>
                <c:ptCount val="13"/>
                <c:pt idx="0">
                  <c:v>1.906930832892861E-2</c:v>
                </c:pt>
                <c:pt idx="1">
                  <c:v>2.006415947796639E-2</c:v>
                </c:pt>
                <c:pt idx="2">
                  <c:v>1.971086453736497E-2</c:v>
                </c:pt>
                <c:pt idx="3">
                  <c:v>1.9226194256656119E-2</c:v>
                </c:pt>
                <c:pt idx="4">
                  <c:v>1.9239571984683599E-2</c:v>
                </c:pt>
                <c:pt idx="5">
                  <c:v>1.8985708873018571E-2</c:v>
                </c:pt>
                <c:pt idx="6">
                  <c:v>1.9313529250571618E-2</c:v>
                </c:pt>
                <c:pt idx="7">
                  <c:v>1.9853143952449779E-2</c:v>
                </c:pt>
                <c:pt idx="8">
                  <c:v>2.1679541701021071E-2</c:v>
                </c:pt>
                <c:pt idx="9">
                  <c:v>2.3235695857157349E-2</c:v>
                </c:pt>
                <c:pt idx="10">
                  <c:v>2.3701316731570918E-2</c:v>
                </c:pt>
                <c:pt idx="11">
                  <c:v>2.545486080540306E-2</c:v>
                </c:pt>
                <c:pt idx="12">
                  <c:v>2.6360334790647699E-2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47-44E5-8615-9474B0D85E8E}"/>
            </c:ext>
          </c:extLst>
        </c:ser>
        <c:ser>
          <c:idx val="4"/>
          <c:order val="3"/>
          <c:tx>
            <c:strRef>
              <c:f>'RE share sub sector evolution'!$A$7</c:f>
              <c:strCache>
                <c:ptCount val="1"/>
                <c:pt idx="0">
                  <c:v>Share (%) - Industry TFEC - Renewable - Non-ferrous metals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evolution'!$B$7:$N$7</c:f>
              <c:numCache>
                <c:formatCode>General</c:formatCode>
                <c:ptCount val="13"/>
                <c:pt idx="0">
                  <c:v>3.084292662715828E-2</c:v>
                </c:pt>
                <c:pt idx="1">
                  <c:v>3.102369383891727E-2</c:v>
                </c:pt>
                <c:pt idx="2">
                  <c:v>3.3092884898199268E-2</c:v>
                </c:pt>
                <c:pt idx="3">
                  <c:v>3.5207675643967172E-2</c:v>
                </c:pt>
                <c:pt idx="4">
                  <c:v>3.7392770942139601E-2</c:v>
                </c:pt>
                <c:pt idx="5">
                  <c:v>4.1087355913661777E-2</c:v>
                </c:pt>
                <c:pt idx="6">
                  <c:v>4.1556658369289047E-2</c:v>
                </c:pt>
                <c:pt idx="7">
                  <c:v>4.4333505829123723E-2</c:v>
                </c:pt>
                <c:pt idx="8">
                  <c:v>4.8429436226264312E-2</c:v>
                </c:pt>
                <c:pt idx="9">
                  <c:v>5.0080007689088123E-2</c:v>
                </c:pt>
                <c:pt idx="10">
                  <c:v>5.1607450683709949E-2</c:v>
                </c:pt>
                <c:pt idx="11">
                  <c:v>5.5521244866414958E-2</c:v>
                </c:pt>
                <c:pt idx="12">
                  <c:v>5.5646058296154641E-2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47-44E5-8615-9474B0D85E8E}"/>
            </c:ext>
          </c:extLst>
        </c:ser>
        <c:ser>
          <c:idx val="5"/>
          <c:order val="4"/>
          <c:tx>
            <c:strRef>
              <c:f>'RE share sub sector evolution'!$A$4</c:f>
              <c:strCache>
                <c:ptCount val="1"/>
                <c:pt idx="0">
                  <c:v>Share (%) - Industry TFEC - Renewable - Chemical and petrochemical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evolution'!$B$4:$N$4</c:f>
              <c:numCache>
                <c:formatCode>General</c:formatCode>
                <c:ptCount val="13"/>
                <c:pt idx="0">
                  <c:v>1.302388337450628E-2</c:v>
                </c:pt>
                <c:pt idx="1">
                  <c:v>1.276893777421363E-2</c:v>
                </c:pt>
                <c:pt idx="2">
                  <c:v>1.305160805961963E-2</c:v>
                </c:pt>
                <c:pt idx="3">
                  <c:v>1.372689775850241E-2</c:v>
                </c:pt>
                <c:pt idx="4">
                  <c:v>1.5139652351200541E-2</c:v>
                </c:pt>
                <c:pt idx="5">
                  <c:v>1.5956711378894119E-2</c:v>
                </c:pt>
                <c:pt idx="6">
                  <c:v>1.5716927290158458E-2</c:v>
                </c:pt>
                <c:pt idx="7">
                  <c:v>1.7474768423579801E-2</c:v>
                </c:pt>
                <c:pt idx="8">
                  <c:v>1.9076811505513588E-2</c:v>
                </c:pt>
                <c:pt idx="9">
                  <c:v>1.9895002141045729E-2</c:v>
                </c:pt>
                <c:pt idx="10">
                  <c:v>2.092114818551714E-2</c:v>
                </c:pt>
                <c:pt idx="11">
                  <c:v>2.2081120925857369E-2</c:v>
                </c:pt>
                <c:pt idx="12">
                  <c:v>2.26127054683356E-2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47-44E5-8615-9474B0D85E8E}"/>
            </c:ext>
          </c:extLst>
        </c:ser>
        <c:ser>
          <c:idx val="6"/>
          <c:order val="5"/>
          <c:tx>
            <c:strRef>
              <c:f>'RE share sub sector evolution'!$A$8</c:f>
              <c:strCache>
                <c:ptCount val="1"/>
                <c:pt idx="0">
                  <c:v>Share (%) - Industry TFEC - Renewable - Non-metallic minerals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evolution'!$B$8:$N$8</c:f>
              <c:numCache>
                <c:formatCode>General</c:formatCode>
                <c:ptCount val="13"/>
                <c:pt idx="0">
                  <c:v>1.698183006179102E-2</c:v>
                </c:pt>
                <c:pt idx="1">
                  <c:v>1.7455823847702459E-2</c:v>
                </c:pt>
                <c:pt idx="2">
                  <c:v>1.9056897157167491E-2</c:v>
                </c:pt>
                <c:pt idx="3">
                  <c:v>2.0292166561694899E-2</c:v>
                </c:pt>
                <c:pt idx="4">
                  <c:v>2.1426873748124849E-2</c:v>
                </c:pt>
                <c:pt idx="5">
                  <c:v>2.140061038092304E-2</c:v>
                </c:pt>
                <c:pt idx="6">
                  <c:v>2.13235260797906E-2</c:v>
                </c:pt>
                <c:pt idx="7">
                  <c:v>2.2851384779328458E-2</c:v>
                </c:pt>
                <c:pt idx="8">
                  <c:v>2.3842476719724531E-2</c:v>
                </c:pt>
                <c:pt idx="9">
                  <c:v>2.5052416827931911E-2</c:v>
                </c:pt>
                <c:pt idx="10">
                  <c:v>2.6316028945895891E-2</c:v>
                </c:pt>
                <c:pt idx="11">
                  <c:v>3.1904907062415513E-2</c:v>
                </c:pt>
                <c:pt idx="12">
                  <c:v>4.7502617340124897E-2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347-44E5-8615-9474B0D85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4903943"/>
        <c:axId val="1284905991"/>
      </c:lineChart>
      <c:catAx>
        <c:axId val="1284903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5991"/>
        <c:crosses val="autoZero"/>
        <c:auto val="1"/>
        <c:lblAlgn val="ctr"/>
        <c:lblOffset val="100"/>
        <c:noMultiLvlLbl val="0"/>
      </c:catAx>
      <c:valAx>
        <c:axId val="1284905991"/>
        <c:scaling>
          <c:orientation val="minMax"/>
          <c:max val="0.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3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'RE share sub sector evolution'!$A$49</c:f>
              <c:strCache>
                <c:ptCount val="1"/>
                <c:pt idx="0">
                  <c:v>Industry TFEC - Paper, pulp and printing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evolution'!$B$49:$N$49</c:f>
              <c:numCache>
                <c:formatCode>_(* #,##0_);_(* \(#,##0\);_(* "-"??_);_(@_)</c:formatCode>
                <c:ptCount val="13"/>
                <c:pt idx="0">
                  <c:v>2136624.9402515055</c:v>
                </c:pt>
                <c:pt idx="1">
                  <c:v>2413324.946141575</c:v>
                </c:pt>
                <c:pt idx="2">
                  <c:v>2419252.9442343945</c:v>
                </c:pt>
                <c:pt idx="3">
                  <c:v>2393260.0352860605</c:v>
                </c:pt>
                <c:pt idx="4">
                  <c:v>2475275.2096467125</c:v>
                </c:pt>
                <c:pt idx="5">
                  <c:v>2559127.1883260324</c:v>
                </c:pt>
                <c:pt idx="6">
                  <c:v>2709014.2003140189</c:v>
                </c:pt>
                <c:pt idx="7">
                  <c:v>2607381.9097400103</c:v>
                </c:pt>
                <c:pt idx="8">
                  <c:v>2640061.7160492642</c:v>
                </c:pt>
                <c:pt idx="9">
                  <c:v>2780299.0387522136</c:v>
                </c:pt>
                <c:pt idx="10">
                  <c:v>2714156.054595985</c:v>
                </c:pt>
                <c:pt idx="11">
                  <c:v>2603514.1233312334</c:v>
                </c:pt>
                <c:pt idx="12">
                  <c:v>2611989.5572884134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A1-4929-B620-7B06C57AFC8F}"/>
            </c:ext>
          </c:extLst>
        </c:ser>
        <c:ser>
          <c:idx val="2"/>
          <c:order val="1"/>
          <c:tx>
            <c:strRef>
              <c:f>'RE share sub sector evolution'!$A$50</c:f>
              <c:strCache>
                <c:ptCount val="1"/>
                <c:pt idx="0">
                  <c:v>Industry TFEC - Chemical and petrochemical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evolution'!$B$50:$N$50</c:f>
              <c:numCache>
                <c:formatCode>_(* #,##0_);_(* \(#,##0\);_(* "-"??_);_(@_)</c:formatCode>
                <c:ptCount val="13"/>
                <c:pt idx="0">
                  <c:v>196186.66076739642</c:v>
                </c:pt>
                <c:pt idx="1">
                  <c:v>222024.19591223163</c:v>
                </c:pt>
                <c:pt idx="2">
                  <c:v>236016.06571487128</c:v>
                </c:pt>
                <c:pt idx="3">
                  <c:v>247736.98345664225</c:v>
                </c:pt>
                <c:pt idx="4">
                  <c:v>272851.62908278382</c:v>
                </c:pt>
                <c:pt idx="5">
                  <c:v>292448.30325137678</c:v>
                </c:pt>
                <c:pt idx="6">
                  <c:v>302296.66047048662</c:v>
                </c:pt>
                <c:pt idx="7">
                  <c:v>331356.96076759393</c:v>
                </c:pt>
                <c:pt idx="8">
                  <c:v>366298.34076807019</c:v>
                </c:pt>
                <c:pt idx="9">
                  <c:v>388503.25530465803</c:v>
                </c:pt>
                <c:pt idx="10">
                  <c:v>408017.68421223859</c:v>
                </c:pt>
                <c:pt idx="11">
                  <c:v>447228.90344470629</c:v>
                </c:pt>
                <c:pt idx="12">
                  <c:v>478764.9584156198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A1-4929-B620-7B06C57AFC8F}"/>
            </c:ext>
          </c:extLst>
        </c:ser>
        <c:ser>
          <c:idx val="3"/>
          <c:order val="2"/>
          <c:tx>
            <c:strRef>
              <c:f>'RE share sub sector evolution'!$A$51</c:f>
              <c:strCache>
                <c:ptCount val="1"/>
                <c:pt idx="0">
                  <c:v>Industry TFEC - Food and tobacco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evolution'!$B$51:$N$51</c:f>
              <c:numCache>
                <c:formatCode>_(* #,##0_);_(* \(#,##0\);_(* "-"??_);_(@_)</c:formatCode>
                <c:ptCount val="13"/>
                <c:pt idx="0">
                  <c:v>1692058.6212382871</c:v>
                </c:pt>
                <c:pt idx="1">
                  <c:v>1790133.349521467</c:v>
                </c:pt>
                <c:pt idx="2">
                  <c:v>1815515.3552143858</c:v>
                </c:pt>
                <c:pt idx="3">
                  <c:v>1852401.3334765483</c:v>
                </c:pt>
                <c:pt idx="4">
                  <c:v>1952158.385219387</c:v>
                </c:pt>
                <c:pt idx="5">
                  <c:v>1892911.8084252854</c:v>
                </c:pt>
                <c:pt idx="6">
                  <c:v>1997814.218070758</c:v>
                </c:pt>
                <c:pt idx="7">
                  <c:v>1942291.3790985558</c:v>
                </c:pt>
                <c:pt idx="8">
                  <c:v>2065589.5676034053</c:v>
                </c:pt>
                <c:pt idx="9">
                  <c:v>1972395.1188898981</c:v>
                </c:pt>
                <c:pt idx="10">
                  <c:v>1909530.6120742494</c:v>
                </c:pt>
                <c:pt idx="11">
                  <c:v>2052116.5280475281</c:v>
                </c:pt>
                <c:pt idx="12">
                  <c:v>1942915.0841321126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6A1-4929-B620-7B06C57AFC8F}"/>
            </c:ext>
          </c:extLst>
        </c:ser>
        <c:ser>
          <c:idx val="4"/>
          <c:order val="3"/>
          <c:tx>
            <c:strRef>
              <c:f>'RE share sub sector evolution'!$A$52</c:f>
              <c:strCache>
                <c:ptCount val="1"/>
                <c:pt idx="0">
                  <c:v>Industry TFEC - Iron and steel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evolution'!$B$52:$N$52</c:f>
              <c:numCache>
                <c:formatCode>_(* #,##0_);_(* \(#,##0\);_(* "-"??_);_(@_)</c:formatCode>
                <c:ptCount val="13"/>
                <c:pt idx="0">
                  <c:v>308381.89399789344</c:v>
                </c:pt>
                <c:pt idx="1">
                  <c:v>367264.12626620312</c:v>
                </c:pt>
                <c:pt idx="2">
                  <c:v>390872.92865038017</c:v>
                </c:pt>
                <c:pt idx="3">
                  <c:v>396974.11484312813</c:v>
                </c:pt>
                <c:pt idx="4">
                  <c:v>403396.14428200497</c:v>
                </c:pt>
                <c:pt idx="5">
                  <c:v>415490.54348934564</c:v>
                </c:pt>
                <c:pt idx="6">
                  <c:v>404139.96442582173</c:v>
                </c:pt>
                <c:pt idx="7">
                  <c:v>407779.64586081589</c:v>
                </c:pt>
                <c:pt idx="8">
                  <c:v>449040.88949090429</c:v>
                </c:pt>
                <c:pt idx="9">
                  <c:v>497975.86223405943</c:v>
                </c:pt>
                <c:pt idx="10">
                  <c:v>519497.855911222</c:v>
                </c:pt>
                <c:pt idx="11">
                  <c:v>544712.91915601783</c:v>
                </c:pt>
                <c:pt idx="12">
                  <c:v>576822.77527194738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6A1-4929-B620-7B06C57AFC8F}"/>
            </c:ext>
          </c:extLst>
        </c:ser>
        <c:ser>
          <c:idx val="5"/>
          <c:order val="4"/>
          <c:tx>
            <c:strRef>
              <c:f>'RE share sub sector evolution'!$A$53</c:f>
              <c:strCache>
                <c:ptCount val="1"/>
                <c:pt idx="0">
                  <c:v>Industry TFEC - Non-ferrous metals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evolution'!$B$53:$N$53</c:f>
              <c:numCache>
                <c:formatCode>_(* #,##0_);_(* \(#,##0\);_(* "-"??_);_(@_)</c:formatCode>
                <c:ptCount val="13"/>
                <c:pt idx="0">
                  <c:v>134719.03511525103</c:v>
                </c:pt>
                <c:pt idx="1">
                  <c:v>147372.4733168855</c:v>
                </c:pt>
                <c:pt idx="2">
                  <c:v>168377.22712685095</c:v>
                </c:pt>
                <c:pt idx="3">
                  <c:v>181014.66630302984</c:v>
                </c:pt>
                <c:pt idx="4">
                  <c:v>198349.16821438973</c:v>
                </c:pt>
                <c:pt idx="5">
                  <c:v>244719.66098495448</c:v>
                </c:pt>
                <c:pt idx="6">
                  <c:v>245031.89611256518</c:v>
                </c:pt>
                <c:pt idx="7">
                  <c:v>263051.43816491909</c:v>
                </c:pt>
                <c:pt idx="8">
                  <c:v>295786.46238906251</c:v>
                </c:pt>
                <c:pt idx="9">
                  <c:v>320529.07641277829</c:v>
                </c:pt>
                <c:pt idx="10">
                  <c:v>330921.57869249169</c:v>
                </c:pt>
                <c:pt idx="11">
                  <c:v>361848.33156166185</c:v>
                </c:pt>
                <c:pt idx="12">
                  <c:v>388812.92753515654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6A1-4929-B620-7B06C57AFC8F}"/>
            </c:ext>
          </c:extLst>
        </c:ser>
        <c:ser>
          <c:idx val="6"/>
          <c:order val="5"/>
          <c:tx>
            <c:strRef>
              <c:f>'RE share sub sector evolution'!$A$54</c:f>
              <c:strCache>
                <c:ptCount val="1"/>
                <c:pt idx="0">
                  <c:v>Industry TFEC - Non-metallic minerals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evolution'!$B$47:$N$47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evolution'!$B$54:$N$54</c:f>
              <c:numCache>
                <c:formatCode>_(* #,##0_);_(* \(#,##0\);_(* "-"??_);_(@_)</c:formatCode>
                <c:ptCount val="13"/>
                <c:pt idx="0">
                  <c:v>242936.37195091162</c:v>
                </c:pt>
                <c:pt idx="1">
                  <c:v>263868.67448087019</c:v>
                </c:pt>
                <c:pt idx="2">
                  <c:v>308249.3515793815</c:v>
                </c:pt>
                <c:pt idx="3">
                  <c:v>323450.37770195166</c:v>
                </c:pt>
                <c:pt idx="4">
                  <c:v>342726.78814602661</c:v>
                </c:pt>
                <c:pt idx="5">
                  <c:v>355766.61465425568</c:v>
                </c:pt>
                <c:pt idx="6">
                  <c:v>347457.34717755625</c:v>
                </c:pt>
                <c:pt idx="7">
                  <c:v>360363.55010106671</c:v>
                </c:pt>
                <c:pt idx="8">
                  <c:v>370788.87553675851</c:v>
                </c:pt>
                <c:pt idx="9">
                  <c:v>393063.62663194508</c:v>
                </c:pt>
                <c:pt idx="10">
                  <c:v>416049.20704268286</c:v>
                </c:pt>
                <c:pt idx="11">
                  <c:v>499776.61811779509</c:v>
                </c:pt>
                <c:pt idx="12">
                  <c:v>795638.5260533035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86A1-4929-B620-7B06C57AF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6190983"/>
        <c:axId val="896197127"/>
      </c:lineChart>
      <c:catAx>
        <c:axId val="896190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197127"/>
        <c:crosses val="autoZero"/>
        <c:auto val="1"/>
        <c:lblAlgn val="ctr"/>
        <c:lblOffset val="100"/>
        <c:noMultiLvlLbl val="0"/>
      </c:catAx>
      <c:valAx>
        <c:axId val="896197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6190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443977484428801E-2"/>
          <c:y val="0.10338675958188154"/>
          <c:w val="0.64082827546605869"/>
          <c:h val="0.83194907953578978"/>
        </c:manualLayout>
      </c:layout>
      <c:lineChart>
        <c:grouping val="standard"/>
        <c:varyColors val="0"/>
        <c:ser>
          <c:idx val="2"/>
          <c:order val="0"/>
          <c:tx>
            <c:strRef>
              <c:f>'RE share sub sector evolution'!$A$4</c:f>
              <c:strCache>
                <c:ptCount val="1"/>
                <c:pt idx="0">
                  <c:v>Share (%) - Industry TFEC - Renewable - Chemical and petrochemical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evolution'!$B$4:$N$4</c:f>
              <c:numCache>
                <c:formatCode>General</c:formatCode>
                <c:ptCount val="13"/>
                <c:pt idx="0">
                  <c:v>1.302388337450628E-2</c:v>
                </c:pt>
                <c:pt idx="1">
                  <c:v>1.276893777421363E-2</c:v>
                </c:pt>
                <c:pt idx="2">
                  <c:v>1.305160805961963E-2</c:v>
                </c:pt>
                <c:pt idx="3">
                  <c:v>1.372689775850241E-2</c:v>
                </c:pt>
                <c:pt idx="4">
                  <c:v>1.5139652351200541E-2</c:v>
                </c:pt>
                <c:pt idx="5">
                  <c:v>1.5956711378894119E-2</c:v>
                </c:pt>
                <c:pt idx="6">
                  <c:v>1.5716927290158458E-2</c:v>
                </c:pt>
                <c:pt idx="7">
                  <c:v>1.7474768423579801E-2</c:v>
                </c:pt>
                <c:pt idx="8">
                  <c:v>1.9076811505513588E-2</c:v>
                </c:pt>
                <c:pt idx="9">
                  <c:v>1.9895002141045729E-2</c:v>
                </c:pt>
                <c:pt idx="10">
                  <c:v>2.092114818551714E-2</c:v>
                </c:pt>
                <c:pt idx="11">
                  <c:v>2.2081120925857369E-2</c:v>
                </c:pt>
                <c:pt idx="12">
                  <c:v>2.26127054683356E-2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5D-41E6-A649-C683228B235D}"/>
            </c:ext>
          </c:extLst>
        </c:ser>
        <c:ser>
          <c:idx val="4"/>
          <c:order val="1"/>
          <c:tx>
            <c:strRef>
              <c:f>'RE share sub sector evolution'!$A$6</c:f>
              <c:strCache>
                <c:ptCount val="1"/>
                <c:pt idx="0">
                  <c:v>Share (%) - Industry TFEC - Renewable - Iron and steel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evolution'!$B$6:$N$6</c:f>
              <c:numCache>
                <c:formatCode>General</c:formatCode>
                <c:ptCount val="13"/>
                <c:pt idx="0">
                  <c:v>1.906930832892861E-2</c:v>
                </c:pt>
                <c:pt idx="1">
                  <c:v>2.006415947796639E-2</c:v>
                </c:pt>
                <c:pt idx="2">
                  <c:v>1.971086453736497E-2</c:v>
                </c:pt>
                <c:pt idx="3">
                  <c:v>1.9226194256656119E-2</c:v>
                </c:pt>
                <c:pt idx="4">
                  <c:v>1.9239571984683599E-2</c:v>
                </c:pt>
                <c:pt idx="5">
                  <c:v>1.8985708873018571E-2</c:v>
                </c:pt>
                <c:pt idx="6">
                  <c:v>1.9313529250571618E-2</c:v>
                </c:pt>
                <c:pt idx="7">
                  <c:v>1.9853143952449779E-2</c:v>
                </c:pt>
                <c:pt idx="8">
                  <c:v>2.1679541701021071E-2</c:v>
                </c:pt>
                <c:pt idx="9">
                  <c:v>2.3235695857157349E-2</c:v>
                </c:pt>
                <c:pt idx="10">
                  <c:v>2.3701316731570918E-2</c:v>
                </c:pt>
                <c:pt idx="11">
                  <c:v>2.545486080540306E-2</c:v>
                </c:pt>
                <c:pt idx="12">
                  <c:v>2.6360334790647699E-2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5D-41E6-A649-C683228B235D}"/>
            </c:ext>
          </c:extLst>
        </c:ser>
        <c:ser>
          <c:idx val="5"/>
          <c:order val="2"/>
          <c:tx>
            <c:strRef>
              <c:f>'RE share sub sector evolution'!$A$7</c:f>
              <c:strCache>
                <c:ptCount val="1"/>
                <c:pt idx="0">
                  <c:v>Share (%) - Industry TFEC - Renewable - Non-ferrous metals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evolution'!$B$7:$N$7</c:f>
              <c:numCache>
                <c:formatCode>General</c:formatCode>
                <c:ptCount val="13"/>
                <c:pt idx="0">
                  <c:v>3.084292662715828E-2</c:v>
                </c:pt>
                <c:pt idx="1">
                  <c:v>3.102369383891727E-2</c:v>
                </c:pt>
                <c:pt idx="2">
                  <c:v>3.3092884898199268E-2</c:v>
                </c:pt>
                <c:pt idx="3">
                  <c:v>3.5207675643967172E-2</c:v>
                </c:pt>
                <c:pt idx="4">
                  <c:v>3.7392770942139601E-2</c:v>
                </c:pt>
                <c:pt idx="5">
                  <c:v>4.1087355913661777E-2</c:v>
                </c:pt>
                <c:pt idx="6">
                  <c:v>4.1556658369289047E-2</c:v>
                </c:pt>
                <c:pt idx="7">
                  <c:v>4.4333505829123723E-2</c:v>
                </c:pt>
                <c:pt idx="8">
                  <c:v>4.8429436226264312E-2</c:v>
                </c:pt>
                <c:pt idx="9">
                  <c:v>5.0080007689088123E-2</c:v>
                </c:pt>
                <c:pt idx="10">
                  <c:v>5.1607450683709949E-2</c:v>
                </c:pt>
                <c:pt idx="11">
                  <c:v>5.5521244866414958E-2</c:v>
                </c:pt>
                <c:pt idx="12">
                  <c:v>5.5646058296154641E-2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15D-41E6-A649-C683228B235D}"/>
            </c:ext>
          </c:extLst>
        </c:ser>
        <c:ser>
          <c:idx val="6"/>
          <c:order val="3"/>
          <c:tx>
            <c:strRef>
              <c:f>'RE share sub sector evolution'!$A$8</c:f>
              <c:strCache>
                <c:ptCount val="1"/>
                <c:pt idx="0">
                  <c:v>Share (%) - Industry TFEC - Renewable - Non-metallic minerals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'RE share sub sector evolution'!$B$1:$N$1</c:f>
              <c:numCache>
                <c:formatCode>General</c:formatCode>
                <c:ptCount val="1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'RE share sub sector evolution'!$B$8:$N$8</c:f>
              <c:numCache>
                <c:formatCode>General</c:formatCode>
                <c:ptCount val="13"/>
                <c:pt idx="0">
                  <c:v>1.698183006179102E-2</c:v>
                </c:pt>
                <c:pt idx="1">
                  <c:v>1.7455823847702459E-2</c:v>
                </c:pt>
                <c:pt idx="2">
                  <c:v>1.9056897157167491E-2</c:v>
                </c:pt>
                <c:pt idx="3">
                  <c:v>2.0292166561694899E-2</c:v>
                </c:pt>
                <c:pt idx="4">
                  <c:v>2.1426873748124849E-2</c:v>
                </c:pt>
                <c:pt idx="5">
                  <c:v>2.140061038092304E-2</c:v>
                </c:pt>
                <c:pt idx="6">
                  <c:v>2.13235260797906E-2</c:v>
                </c:pt>
                <c:pt idx="7">
                  <c:v>2.2851384779328458E-2</c:v>
                </c:pt>
                <c:pt idx="8">
                  <c:v>2.3842476719724531E-2</c:v>
                </c:pt>
                <c:pt idx="9">
                  <c:v>2.5052416827931911E-2</c:v>
                </c:pt>
                <c:pt idx="10">
                  <c:v>2.6316028945895891E-2</c:v>
                </c:pt>
                <c:pt idx="11">
                  <c:v>3.1904907062415513E-2</c:v>
                </c:pt>
                <c:pt idx="12">
                  <c:v>4.7502617340124897E-2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15D-41E6-A649-C683228B2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4903943"/>
        <c:axId val="1284905991"/>
      </c:lineChart>
      <c:catAx>
        <c:axId val="1284903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5991"/>
        <c:crosses val="autoZero"/>
        <c:auto val="1"/>
        <c:lblAlgn val="ctr"/>
        <c:lblOffset val="100"/>
        <c:noMultiLvlLbl val="0"/>
      </c:catAx>
      <c:valAx>
        <c:axId val="1284905991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4903943"/>
        <c:crosses val="autoZero"/>
        <c:crossBetween val="between"/>
        <c:majorUnit val="2.0000000000000004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147476963014512"/>
          <c:y val="0.29705814204645864"/>
          <c:w val="0.26772415179285852"/>
          <c:h val="0.504034140370857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Share of Renewable Energy in TFEC by Light Industry Sub-sector, 2011 to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'Industry - light industry RE %'!$A$3</c:f>
              <c:strCache>
                <c:ptCount val="1"/>
                <c:pt idx="0">
                  <c:v>Paper, pulp and printing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CC3-46A5-B67C-72D5683B16F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CC3-46A5-B67C-72D5683B16F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CC3-46A5-B67C-72D5683B16F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CC3-46A5-B67C-72D5683B16F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CC3-46A5-B67C-72D5683B16F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C3-46A5-B67C-72D5683B16F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CC3-46A5-B67C-72D5683B16F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CC3-46A5-B67C-72D5683B16F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C3-46A5-B67C-72D5683B16F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'Industry - light industry RE %'!$B$2:$L$2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'Industry - light industry RE %'!$B$3:$L$3</c:f>
              <c:numCache>
                <c:formatCode>General</c:formatCode>
                <c:ptCount val="11"/>
                <c:pt idx="0">
                  <c:v>0.36161853401428212</c:v>
                </c:pt>
                <c:pt idx="1">
                  <c:v>0.36541010121448031</c:v>
                </c:pt>
                <c:pt idx="2">
                  <c:v>0.37889506120376232</c:v>
                </c:pt>
                <c:pt idx="3">
                  <c:v>0.39902579370472319</c:v>
                </c:pt>
                <c:pt idx="4">
                  <c:v>0.40825176634106441</c:v>
                </c:pt>
                <c:pt idx="5">
                  <c:v>0.39838613986454569</c:v>
                </c:pt>
                <c:pt idx="6">
                  <c:v>0.39956383723803479</c:v>
                </c:pt>
                <c:pt idx="7">
                  <c:v>0.4158034745395941</c:v>
                </c:pt>
                <c:pt idx="8">
                  <c:v>0.42036266734296429</c:v>
                </c:pt>
                <c:pt idx="9">
                  <c:v>0.40939284129060699</c:v>
                </c:pt>
                <c:pt idx="10">
                  <c:v>0.39236663900213581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65-4AC8-93B7-39A974F6050B}"/>
            </c:ext>
          </c:extLst>
        </c:ser>
        <c:ser>
          <c:idx val="1"/>
          <c:order val="1"/>
          <c:tx>
            <c:strRef>
              <c:f>'Industry - light industry RE %'!$A$4</c:f>
              <c:strCache>
                <c:ptCount val="1"/>
                <c:pt idx="0">
                  <c:v>Food and tobacco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CC3-46A5-B67C-72D5683B16F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CC3-46A5-B67C-72D5683B16F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CC3-46A5-B67C-72D5683B16F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CC3-46A5-B67C-72D5683B16F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CC3-46A5-B67C-72D5683B16F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CC3-46A5-B67C-72D5683B16F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CC3-46A5-B67C-72D5683B16F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CC3-46A5-B67C-72D5683B16F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CC3-46A5-B67C-72D5683B16F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'Industry - light industry RE %'!$B$2:$L$2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'Industry - light industry RE %'!$B$4:$L$4</c:f>
              <c:numCache>
                <c:formatCode>General</c:formatCode>
                <c:ptCount val="11"/>
                <c:pt idx="0">
                  <c:v>0.23847636959076801</c:v>
                </c:pt>
                <c:pt idx="1">
                  <c:v>0.24033261125612471</c:v>
                </c:pt>
                <c:pt idx="2">
                  <c:v>0.24869168913811079</c:v>
                </c:pt>
                <c:pt idx="3">
                  <c:v>0.24688233707716631</c:v>
                </c:pt>
                <c:pt idx="4">
                  <c:v>0.25748134286181401</c:v>
                </c:pt>
                <c:pt idx="5">
                  <c:v>0.2469883738444415</c:v>
                </c:pt>
                <c:pt idx="6">
                  <c:v>0.26145230649709039</c:v>
                </c:pt>
                <c:pt idx="7">
                  <c:v>0.25091215634368258</c:v>
                </c:pt>
                <c:pt idx="8">
                  <c:v>0.24628293645476521</c:v>
                </c:pt>
                <c:pt idx="9">
                  <c:v>0.26117530461054228</c:v>
                </c:pt>
                <c:pt idx="10">
                  <c:v>0.23935627913841959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65-4AC8-93B7-39A974F60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2718176"/>
        <c:axId val="732716256"/>
      </c:lineChart>
      <c:catAx>
        <c:axId val="73271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716256"/>
        <c:crosses val="autoZero"/>
        <c:auto val="1"/>
        <c:lblAlgn val="ctr"/>
        <c:lblOffset val="100"/>
        <c:noMultiLvlLbl val="0"/>
      </c:catAx>
      <c:valAx>
        <c:axId val="73271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271817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263899</xdr:colOff>
      <xdr:row>3</xdr:row>
      <xdr:rowOff>13540</xdr:rowOff>
    </xdr:from>
    <xdr:to>
      <xdr:col>12</xdr:col>
      <xdr:colOff>3278841</xdr:colOff>
      <xdr:row>26</xdr:row>
      <xdr:rowOff>159498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36810B-E566-4614-9D04-A77BE786A2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447527</xdr:colOff>
      <xdr:row>43</xdr:row>
      <xdr:rowOff>45559</xdr:rowOff>
    </xdr:from>
    <xdr:to>
      <xdr:col>14</xdr:col>
      <xdr:colOff>420871</xdr:colOff>
      <xdr:row>81</xdr:row>
      <xdr:rowOff>108851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D699F2-39A0-884F-EBFD-F735D01B2A40}"/>
            </a:ext>
            <a:ext uri="{147F2762-F138-4A5C-976F-8EAC2B608ADB}">
              <a16:predDERef xmlns:a16="http://schemas.microsoft.com/office/drawing/2014/main" pred="{1C36810B-E566-4614-9D04-A77BE786A2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1088016</xdr:colOff>
      <xdr:row>0</xdr:row>
      <xdr:rowOff>44769</xdr:rowOff>
    </xdr:from>
    <xdr:to>
      <xdr:col>26</xdr:col>
      <xdr:colOff>132341</xdr:colOff>
      <xdr:row>40</xdr:row>
      <xdr:rowOff>17712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EAE6D62-DE98-4B5A-640C-F1D2D304F3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289045" y="44769"/>
          <a:ext cx="6991426" cy="7148518"/>
        </a:xfrm>
        <a:prstGeom prst="rect">
          <a:avLst/>
        </a:prstGeom>
      </xdr:spPr>
    </xdr:pic>
    <xdr:clientData/>
  </xdr:twoCellAnchor>
  <xdr:twoCellAnchor>
    <xdr:from>
      <xdr:col>13</xdr:col>
      <xdr:colOff>27268</xdr:colOff>
      <xdr:row>8</xdr:row>
      <xdr:rowOff>112059</xdr:rowOff>
    </xdr:from>
    <xdr:to>
      <xdr:col>14</xdr:col>
      <xdr:colOff>619498</xdr:colOff>
      <xdr:row>22</xdr:row>
      <xdr:rowOff>72091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D39E0E3-C5E7-EA35-00C1-DFE07FE47376}"/>
            </a:ext>
          </a:extLst>
        </xdr:cNvPr>
        <xdr:cNvSpPr txBox="1"/>
      </xdr:nvSpPr>
      <xdr:spPr>
        <a:xfrm>
          <a:off x="15906003" y="1546412"/>
          <a:ext cx="2161054" cy="2470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Note to designer</a:t>
          </a:r>
          <a:r>
            <a:rPr lang="fr-FR" sz="1100"/>
            <a:t>:</a:t>
          </a:r>
          <a:r>
            <a:rPr lang="fr-FR" sz="1100" baseline="0"/>
            <a:t> design similar to figure 8 in industry section of demand in gsr 2023.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added two more sub-sectors.</a:t>
          </a:r>
          <a:endParaRPr lang="fr-FR">
            <a:effectLst/>
          </a:endParaRPr>
        </a:p>
        <a:p>
          <a:endParaRPr lang="fr-FR" sz="1100" baseline="0"/>
        </a:p>
        <a:p>
          <a:r>
            <a:rPr lang="fr-FR" sz="1100" baseline="0"/>
            <a:t>Non-metallic minerals include cement and glass.</a:t>
          </a:r>
        </a:p>
        <a:p>
          <a:endParaRPr lang="fr-FR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/>
            <a:t>Non ferrous metals include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include copper, aluminium, gold, nickel...</a:t>
          </a:r>
          <a:endParaRPr lang="fr-FR">
            <a:effectLst/>
          </a:endParaRPr>
        </a:p>
        <a:p>
          <a:endParaRPr lang="fr-FR" sz="1100" baseline="0"/>
        </a:p>
        <a:p>
          <a:endParaRPr lang="fr-FR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93661</xdr:rowOff>
    </xdr:from>
    <xdr:to>
      <xdr:col>13</xdr:col>
      <xdr:colOff>914400</xdr:colOff>
      <xdr:row>24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A0A122-E689-0D5A-E7FB-E5278DA9A0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1806015</xdr:colOff>
      <xdr:row>32</xdr:row>
      <xdr:rowOff>58923</xdr:rowOff>
    </xdr:from>
    <xdr:to>
      <xdr:col>15</xdr:col>
      <xdr:colOff>506133</xdr:colOff>
      <xdr:row>52</xdr:row>
      <xdr:rowOff>35112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98D41C8-1FD5-18A1-71C9-D81F3348AC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555439</xdr:colOff>
      <xdr:row>32</xdr:row>
      <xdr:rowOff>108603</xdr:rowOff>
    </xdr:from>
    <xdr:to>
      <xdr:col>12</xdr:col>
      <xdr:colOff>1477496</xdr:colOff>
      <xdr:row>52</xdr:row>
      <xdr:rowOff>748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BAD48A3-B1B7-961F-D820-59CAC61CF6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8</xdr:row>
      <xdr:rowOff>114300</xdr:rowOff>
    </xdr:from>
    <xdr:to>
      <xdr:col>3</xdr:col>
      <xdr:colOff>590550</xdr:colOff>
      <xdr:row>33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0B50FB-E345-FA17-4FA2-3CECB3DF7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466725</xdr:colOff>
      <xdr:row>54</xdr:row>
      <xdr:rowOff>152400</xdr:rowOff>
    </xdr:from>
    <xdr:to>
      <xdr:col>11</xdr:col>
      <xdr:colOff>238125</xdr:colOff>
      <xdr:row>83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7F51BE-8159-035C-0B9B-230DCDCC1686}"/>
            </a:ext>
            <a:ext uri="{147F2762-F138-4A5C-976F-8EAC2B608ADB}">
              <a16:predDERef xmlns:a16="http://schemas.microsoft.com/office/drawing/2014/main" pred="{390B50FB-E345-FA17-4FA2-3CECB3DF7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196850</xdr:colOff>
      <xdr:row>11</xdr:row>
      <xdr:rowOff>28575</xdr:rowOff>
    </xdr:from>
    <xdr:to>
      <xdr:col>13</xdr:col>
      <xdr:colOff>495300</xdr:colOff>
      <xdr:row>32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B5A686-6CAD-44A7-B418-72AAA0F12B6B}"/>
            </a:ext>
            <a:ext uri="{147F2762-F138-4A5C-976F-8EAC2B608ADB}">
              <a16:predDERef xmlns:a16="http://schemas.microsoft.com/office/drawing/2014/main" pred="{517F51BE-8159-035C-0B9B-230DCDCC1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0</xdr:rowOff>
    </xdr:from>
    <xdr:to>
      <xdr:col>26</xdr:col>
      <xdr:colOff>270501</xdr:colOff>
      <xdr:row>33</xdr:row>
      <xdr:rowOff>22225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4EBFE20-82A6-4595-9AA3-8A073AB98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49625" y="174625"/>
          <a:ext cx="8716001" cy="56140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7</xdr:row>
      <xdr:rowOff>104775</xdr:rowOff>
    </xdr:from>
    <xdr:to>
      <xdr:col>2</xdr:col>
      <xdr:colOff>438150</xdr:colOff>
      <xdr:row>25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E43850E-1BF2-73B8-615B-7A8B6E2426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447675</xdr:colOff>
      <xdr:row>7</xdr:row>
      <xdr:rowOff>66675</xdr:rowOff>
    </xdr:from>
    <xdr:to>
      <xdr:col>11</xdr:col>
      <xdr:colOff>447675</xdr:colOff>
      <xdr:row>25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D32D905-CBD1-B355-B681-31F6AC7DB179}"/>
            </a:ext>
            <a:ext uri="{147F2762-F138-4A5C-976F-8EAC2B608ADB}">
              <a16:predDERef xmlns:a16="http://schemas.microsoft.com/office/drawing/2014/main" pred="{4E43850E-1BF2-73B8-615B-7A8B6E2426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171450</xdr:colOff>
      <xdr:row>5</xdr:row>
      <xdr:rowOff>82550</xdr:rowOff>
    </xdr:from>
    <xdr:to>
      <xdr:col>17</xdr:col>
      <xdr:colOff>311150</xdr:colOff>
      <xdr:row>13</xdr:row>
      <xdr:rowOff>92075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82D1E2-80CE-40EE-9727-7CB50AA69814}"/>
            </a:ext>
          </a:extLst>
        </xdr:cNvPr>
        <xdr:cNvSpPr txBox="1"/>
      </xdr:nvSpPr>
      <xdr:spPr>
        <a:xfrm>
          <a:off x="10848975" y="987425"/>
          <a:ext cx="3187700" cy="14573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Note to</a:t>
          </a:r>
          <a:r>
            <a:rPr lang="fr-FR" sz="1100" b="1" baseline="0">
              <a:solidFill>
                <a:srgbClr val="FF0000"/>
              </a:solidFill>
            </a:rPr>
            <a:t> designer</a:t>
          </a:r>
          <a:r>
            <a:rPr lang="fr-FR" sz="1100" b="1" baseline="0"/>
            <a:t>: </a:t>
          </a:r>
          <a:r>
            <a:rPr lang="fr-FR" sz="1100" baseline="0"/>
            <a:t>This figure illustrates the share of renewable energy in TFEC by industrial sub-sector in light industry. It is a new figure.</a:t>
          </a:r>
        </a:p>
        <a:p>
          <a:endParaRPr lang="fr-FR" sz="1100" baseline="0"/>
        </a:p>
        <a:p>
          <a:r>
            <a:rPr lang="fr-FR" sz="1100" baseline="0"/>
            <a:t>Each line represents one of the light industry sub-sectors. We want to show that the RE share is quite stagnant.</a:t>
          </a:r>
          <a:endParaRPr lang="fr-FR" sz="1100"/>
        </a:p>
      </xdr:txBody>
    </xdr:sp>
    <xdr:clientData/>
  </xdr:twoCellAnchor>
  <xdr:twoCellAnchor>
    <xdr:from>
      <xdr:col>13</xdr:col>
      <xdr:colOff>14474</xdr:colOff>
      <xdr:row>15</xdr:row>
      <xdr:rowOff>102253</xdr:rowOff>
    </xdr:from>
    <xdr:to>
      <xdr:col>20</xdr:col>
      <xdr:colOff>311616</xdr:colOff>
      <xdr:row>30</xdr:row>
      <xdr:rowOff>140353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4448E4-AC64-483A-1CA1-EFD6201A3D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565150</xdr:colOff>
      <xdr:row>23</xdr:row>
      <xdr:rowOff>115888</xdr:rowOff>
    </xdr:from>
    <xdr:to>
      <xdr:col>25</xdr:col>
      <xdr:colOff>161926</xdr:colOff>
      <xdr:row>44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54C5795-45CB-912B-623E-A0F4A084E0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606425</xdr:colOff>
      <xdr:row>23</xdr:row>
      <xdr:rowOff>115887</xdr:rowOff>
    </xdr:from>
    <xdr:to>
      <xdr:col>21</xdr:col>
      <xdr:colOff>454025</xdr:colOff>
      <xdr:row>43</xdr:row>
      <xdr:rowOff>92075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1DFC56-BEFD-DF3D-1B33-9D6341033A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974276</xdr:colOff>
      <xdr:row>109</xdr:row>
      <xdr:rowOff>20730</xdr:rowOff>
    </xdr:from>
    <xdr:to>
      <xdr:col>34</xdr:col>
      <xdr:colOff>132261</xdr:colOff>
      <xdr:row>150</xdr:row>
      <xdr:rowOff>27214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B06A8C2-3127-859C-D892-17C120176A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a DIAZ VIDAL" refreshedDate="45400.716197916663" createdVersion="8" refreshedVersion="8" minRefreshableVersion="3" recordCount="28" xr:uid="{A871EEB1-41D2-4542-8E2D-1F263501DB38}">
  <cacheSource type="worksheet">
    <worksheetSource ref="P84:S112" sheet="regional split"/>
  </cacheSource>
  <cacheFields count="4">
    <cacheField name="region" numFmtId="0">
      <sharedItems count="7">
        <s v="Asia"/>
        <s v="Europe"/>
        <s v="Oceania"/>
        <s v="Latin America and Caribbean"/>
        <s v="Africa"/>
        <s v="North America"/>
        <s v="Americas"/>
      </sharedItems>
    </cacheField>
    <cacheField name="carrier" numFmtId="0">
      <sharedItems containsBlank="1" count="3">
        <s v="Share (%) - Industry TFEC - Electricity - Renewable"/>
        <s v="Share (%) - Industry TFEC - Modern Bioenergy"/>
        <m u="1"/>
      </sharedItems>
    </cacheField>
    <cacheField name="year" numFmtId="0">
      <sharedItems containsSemiMixedTypes="0" containsString="0" containsNumber="1" containsInteger="1" minValue="2011" maxValue="2021" count="2">
        <n v="2011"/>
        <n v="2021"/>
      </sharedItems>
    </cacheField>
    <cacheField name="share" numFmtId="0">
      <sharedItems containsSemiMixedTypes="0" containsString="0" containsNumber="1" minValue="3.523746516397027E-2" maxValue="0.344726269788411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x v="0"/>
    <x v="0"/>
    <n v="3.523746516397027E-2"/>
  </r>
  <r>
    <x v="0"/>
    <x v="1"/>
    <x v="0"/>
    <n v="3.7002534064640068E-2"/>
  </r>
  <r>
    <x v="1"/>
    <x v="0"/>
    <x v="0"/>
    <n v="7.1771387632319952E-2"/>
  </r>
  <r>
    <x v="1"/>
    <x v="1"/>
    <x v="0"/>
    <n v="5.562446458146212E-2"/>
  </r>
  <r>
    <x v="2"/>
    <x v="0"/>
    <x v="0"/>
    <n v="6.8723679550138722E-2"/>
  </r>
  <r>
    <x v="2"/>
    <x v="1"/>
    <x v="0"/>
    <n v="0.11245880914121389"/>
  </r>
  <r>
    <x v="3"/>
    <x v="0"/>
    <x v="0"/>
    <n v="0.16025417274178669"/>
  </r>
  <r>
    <x v="3"/>
    <x v="1"/>
    <x v="0"/>
    <n v="0.30182638112388882"/>
  </r>
  <r>
    <x v="4"/>
    <x v="0"/>
    <x v="0"/>
    <n v="4.4301770326986289E-2"/>
  </r>
  <r>
    <x v="4"/>
    <x v="1"/>
    <x v="0"/>
    <n v="0.2350624702836418"/>
  </r>
  <r>
    <x v="5"/>
    <x v="0"/>
    <x v="0"/>
    <n v="5.0566879280149073E-2"/>
  </r>
  <r>
    <x v="5"/>
    <x v="1"/>
    <x v="0"/>
    <n v="0.10684390522105816"/>
  </r>
  <r>
    <x v="6"/>
    <x v="0"/>
    <x v="0"/>
    <n v="8.0347676812284233E-2"/>
  </r>
  <r>
    <x v="6"/>
    <x v="1"/>
    <x v="0"/>
    <n v="0.15970396952334631"/>
  </r>
  <r>
    <x v="0"/>
    <x v="0"/>
    <x v="1"/>
    <n v="7.4389934274719627E-2"/>
  </r>
  <r>
    <x v="0"/>
    <x v="1"/>
    <x v="1"/>
    <n v="5.3510490850868959E-2"/>
  </r>
  <r>
    <x v="1"/>
    <x v="0"/>
    <x v="1"/>
    <n v="0.1117077938092339"/>
  </r>
  <r>
    <x v="1"/>
    <x v="1"/>
    <x v="1"/>
    <n v="6.9224873207079179E-2"/>
  </r>
  <r>
    <x v="2"/>
    <x v="0"/>
    <x v="1"/>
    <n v="0.1152349671620997"/>
  </r>
  <r>
    <x v="2"/>
    <x v="1"/>
    <x v="1"/>
    <n v="0.10774090071446731"/>
  </r>
  <r>
    <x v="3"/>
    <x v="0"/>
    <x v="1"/>
    <n v="0.1743958343760928"/>
  </r>
  <r>
    <x v="3"/>
    <x v="1"/>
    <x v="1"/>
    <n v="0.34472626978841142"/>
  </r>
  <r>
    <x v="4"/>
    <x v="0"/>
    <x v="1"/>
    <n v="5.9519935624235208E-2"/>
  </r>
  <r>
    <x v="4"/>
    <x v="1"/>
    <x v="1"/>
    <n v="0.1859559352233133"/>
  </r>
  <r>
    <x v="5"/>
    <x v="0"/>
    <x v="1"/>
    <n v="7.386002854714567E-2"/>
  </r>
  <r>
    <x v="5"/>
    <x v="1"/>
    <x v="1"/>
    <n v="0.10237922975765937"/>
  </r>
  <r>
    <x v="6"/>
    <x v="0"/>
    <x v="1"/>
    <n v="0.1013718651367434"/>
  </r>
  <r>
    <x v="6"/>
    <x v="1"/>
    <x v="1"/>
    <n v="0.16869801149242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D61536-B416-4CFF-BB53-D7AEF898AB29}" name="PivotTable11" cacheId="1194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5">
  <location ref="V88:Y108" firstHeaderRow="1" firstDataRow="2" firstDataCol="1"/>
  <pivotFields count="4">
    <pivotField axis="axisRow" showAll="0" sortType="descending">
      <items count="8">
        <item x="4"/>
        <item h="1" x="6"/>
        <item x="0"/>
        <item x="1"/>
        <item x="3"/>
        <item x="5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sortType="ascending">
      <items count="4">
        <item h="1" m="1" x="2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ascending">
      <items count="3">
        <item x="0"/>
        <item x="1"/>
        <item t="default"/>
      </items>
    </pivotField>
    <pivotField dataField="1" showAll="0"/>
  </pivotFields>
  <rowFields count="2">
    <field x="0"/>
    <field x="2"/>
  </rowFields>
  <rowItems count="19">
    <i>
      <x v="4"/>
    </i>
    <i r="1">
      <x/>
    </i>
    <i r="1">
      <x v="1"/>
    </i>
    <i>
      <x/>
    </i>
    <i r="1">
      <x/>
    </i>
    <i r="1">
      <x v="1"/>
    </i>
    <i>
      <x v="6"/>
    </i>
    <i r="1">
      <x/>
    </i>
    <i r="1">
      <x v="1"/>
    </i>
    <i>
      <x v="5"/>
    </i>
    <i r="1">
      <x/>
    </i>
    <i r="1">
      <x v="1"/>
    </i>
    <i>
      <x v="3"/>
    </i>
    <i r="1">
      <x/>
    </i>
    <i r="1">
      <x v="1"/>
    </i>
    <i>
      <x v="2"/>
    </i>
    <i r="1">
      <x/>
    </i>
    <i r="1">
      <x v="1"/>
    </i>
    <i t="grand">
      <x/>
    </i>
  </rowItems>
  <colFields count="1">
    <field x="1"/>
  </colFields>
  <colItems count="3">
    <i>
      <x v="2"/>
    </i>
    <i>
      <x v="1"/>
    </i>
    <i t="grand">
      <x/>
    </i>
  </colItems>
  <dataFields count="1">
    <dataField name="Sum of share" fld="3" baseField="0" baseItem="0"/>
  </dataFields>
  <formats count="14">
    <format dxfId="88">
      <pivotArea collapsedLevelsAreSubtotals="1" fieldPosition="0">
        <references count="1">
          <reference field="0" count="1">
            <x v="4"/>
          </reference>
        </references>
      </pivotArea>
    </format>
    <format dxfId="89">
      <pivotArea collapsedLevelsAreSubtotals="1" fieldPosition="0">
        <references count="2">
          <reference field="0" count="1" selected="0">
            <x v="4"/>
          </reference>
          <reference field="2" count="0"/>
        </references>
      </pivotArea>
    </format>
    <format dxfId="90">
      <pivotArea collapsedLevelsAreSubtotals="1" fieldPosition="0">
        <references count="1">
          <reference field="0" count="1">
            <x v="0"/>
          </reference>
        </references>
      </pivotArea>
    </format>
    <format dxfId="91">
      <pivotArea collapsedLevelsAreSubtotals="1" fieldPosition="0">
        <references count="2">
          <reference field="0" count="1" selected="0">
            <x v="0"/>
          </reference>
          <reference field="2" count="0"/>
        </references>
      </pivotArea>
    </format>
    <format dxfId="92">
      <pivotArea collapsedLevelsAreSubtotals="1" fieldPosition="0">
        <references count="1">
          <reference field="0" count="1">
            <x v="1"/>
          </reference>
        </references>
      </pivotArea>
    </format>
    <format dxfId="93">
      <pivotArea collapsedLevelsAreSubtotals="1" fieldPosition="0">
        <references count="2">
          <reference field="0" count="1" selected="0">
            <x v="1"/>
          </reference>
          <reference field="2" count="0"/>
        </references>
      </pivotArea>
    </format>
    <format dxfId="94">
      <pivotArea collapsedLevelsAreSubtotals="1" fieldPosition="0">
        <references count="1">
          <reference field="0" count="1">
            <x v="6"/>
          </reference>
        </references>
      </pivotArea>
    </format>
    <format dxfId="95">
      <pivotArea collapsedLevelsAreSubtotals="1" fieldPosition="0">
        <references count="2">
          <reference field="0" count="1" selected="0">
            <x v="6"/>
          </reference>
          <reference field="2" count="0"/>
        </references>
      </pivotArea>
    </format>
    <format dxfId="96">
      <pivotArea collapsedLevelsAreSubtotals="1" fieldPosition="0">
        <references count="1">
          <reference field="0" count="1">
            <x v="3"/>
          </reference>
        </references>
      </pivotArea>
    </format>
    <format dxfId="97">
      <pivotArea collapsedLevelsAreSubtotals="1" fieldPosition="0">
        <references count="2">
          <reference field="0" count="1" selected="0">
            <x v="3"/>
          </reference>
          <reference field="2" count="0"/>
        </references>
      </pivotArea>
    </format>
    <format dxfId="98">
      <pivotArea collapsedLevelsAreSubtotals="1" fieldPosition="0">
        <references count="1">
          <reference field="0" count="1">
            <x v="2"/>
          </reference>
        </references>
      </pivotArea>
    </format>
    <format dxfId="99">
      <pivotArea collapsedLevelsAreSubtotals="1" fieldPosition="0">
        <references count="2">
          <reference field="0" count="1" selected="0">
            <x v="2"/>
          </reference>
          <reference field="2" count="0"/>
        </references>
      </pivotArea>
    </format>
    <format dxfId="100">
      <pivotArea collapsedLevelsAreSubtotals="1" fieldPosition="0">
        <references count="1">
          <reference field="0" count="1">
            <x v="5"/>
          </reference>
        </references>
      </pivotArea>
    </format>
    <format dxfId="101">
      <pivotArea collapsedLevelsAreSubtotals="1" fieldPosition="0">
        <references count="2">
          <reference field="0" count="1" selected="0">
            <x v="5"/>
          </reference>
          <reference field="2" count="0"/>
        </references>
      </pivotArea>
    </format>
  </format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304C8-E074-4A47-86F9-F107FAF7BD66}">
  <dimension ref="A1:T115"/>
  <sheetViews>
    <sheetView topLeftCell="A70" zoomScale="70" zoomScaleNormal="70" workbookViewId="0">
      <selection activeCell="R65" sqref="R65"/>
    </sheetView>
  </sheetViews>
  <sheetFormatPr defaultRowHeight="14.45"/>
  <cols>
    <col min="1" max="1" width="83.85546875" customWidth="1"/>
    <col min="2" max="11" width="12.7109375" hidden="1" customWidth="1"/>
    <col min="12" max="12" width="16.7109375" customWidth="1"/>
    <col min="13" max="13" width="12.7109375" customWidth="1"/>
    <col min="14" max="14" width="17.7109375" customWidth="1"/>
    <col min="15" max="15" width="3.5703125" customWidth="1"/>
    <col min="16" max="16" width="4.28515625" customWidth="1"/>
    <col min="17" max="17" width="14" customWidth="1"/>
    <col min="18" max="18" width="12.42578125" customWidth="1"/>
    <col min="19" max="19" width="21.42578125" customWidth="1"/>
  </cols>
  <sheetData>
    <row r="1" spans="1:17" ht="36.6">
      <c r="A1" s="1" t="s">
        <v>0</v>
      </c>
    </row>
    <row r="4" spans="1:17" ht="22.15">
      <c r="A4" s="2" t="s">
        <v>1</v>
      </c>
      <c r="D4" s="22"/>
    </row>
    <row r="6" spans="1:17" ht="16.149999999999999">
      <c r="A6" s="3" t="s">
        <v>2</v>
      </c>
    </row>
    <row r="7" spans="1:17">
      <c r="A7" s="4"/>
      <c r="B7" s="5">
        <v>2009</v>
      </c>
      <c r="C7" s="5">
        <v>2010</v>
      </c>
      <c r="D7" s="5">
        <v>2011</v>
      </c>
      <c r="E7" s="5">
        <v>2012</v>
      </c>
      <c r="F7" s="5">
        <v>2013</v>
      </c>
      <c r="G7" s="5">
        <v>2014</v>
      </c>
      <c r="H7" s="5">
        <v>2015</v>
      </c>
      <c r="I7" s="5">
        <v>2016</v>
      </c>
      <c r="J7" s="5">
        <v>2017</v>
      </c>
      <c r="K7" s="5">
        <v>2018</v>
      </c>
      <c r="L7" s="5">
        <v>2019</v>
      </c>
      <c r="M7" s="5">
        <v>2020</v>
      </c>
      <c r="N7" s="5">
        <v>2021</v>
      </c>
    </row>
    <row r="8" spans="1:17">
      <c r="A8" s="5" t="s">
        <v>3</v>
      </c>
      <c r="B8">
        <v>100763501</v>
      </c>
      <c r="C8">
        <v>110621914</v>
      </c>
      <c r="D8">
        <v>114129558</v>
      </c>
      <c r="E8">
        <v>115839920</v>
      </c>
      <c r="F8">
        <v>116666324</v>
      </c>
      <c r="G8">
        <v>118096504</v>
      </c>
      <c r="H8">
        <v>117439771</v>
      </c>
      <c r="I8">
        <v>116580618</v>
      </c>
      <c r="J8">
        <v>117619147</v>
      </c>
      <c r="K8">
        <v>119594269</v>
      </c>
      <c r="L8">
        <v>120978863</v>
      </c>
      <c r="M8">
        <v>120269709</v>
      </c>
      <c r="N8">
        <v>127139225.88070001</v>
      </c>
    </row>
    <row r="9" spans="1:17">
      <c r="A9" s="5" t="s">
        <v>4</v>
      </c>
      <c r="B9">
        <v>21634322.495634649</v>
      </c>
      <c r="C9">
        <v>23869094.833837099</v>
      </c>
      <c r="D9">
        <v>25272924.301894061</v>
      </c>
      <c r="E9">
        <v>25980387.966175031</v>
      </c>
      <c r="F9">
        <v>26855877.050685301</v>
      </c>
      <c r="G9">
        <v>27929019.02469315</v>
      </c>
      <c r="H9">
        <v>27433513.02568223</v>
      </c>
      <c r="I9">
        <v>28025346.974049151</v>
      </c>
      <c r="J9">
        <v>29290329.06615841</v>
      </c>
      <c r="K9">
        <v>30550205.887272339</v>
      </c>
      <c r="L9">
        <v>30648029.682305928</v>
      </c>
      <c r="M9">
        <v>30453342.651520722</v>
      </c>
      <c r="N9">
        <v>33110170.268914599</v>
      </c>
      <c r="Q9" s="25"/>
    </row>
    <row r="10" spans="1:17">
      <c r="A10" s="5" t="s">
        <v>5</v>
      </c>
      <c r="B10">
        <v>79129178.504365355</v>
      </c>
      <c r="C10">
        <v>86752819.166162908</v>
      </c>
      <c r="D10">
        <v>88856633.698105946</v>
      </c>
      <c r="E10">
        <v>89859532.033824965</v>
      </c>
      <c r="F10">
        <v>89810446.949314699</v>
      </c>
      <c r="G10">
        <v>90167484.975306839</v>
      </c>
      <c r="H10">
        <v>90006257.974317774</v>
      </c>
      <c r="I10">
        <v>88555271.025950849</v>
      </c>
      <c r="J10">
        <v>88328817.933841586</v>
      </c>
      <c r="K10">
        <v>89044063.112727657</v>
      </c>
      <c r="L10">
        <v>90330833.317694068</v>
      </c>
      <c r="M10">
        <v>89816366.348479286</v>
      </c>
      <c r="N10">
        <v>94029055.611785412</v>
      </c>
      <c r="Q10">
        <f>N10/N8</f>
        <v>0.73957549261796485</v>
      </c>
    </row>
    <row r="11" spans="1:17">
      <c r="A11" s="5" t="s">
        <v>6</v>
      </c>
      <c r="B11">
        <v>88021189.944109008</v>
      </c>
      <c r="C11">
        <v>96991448.432156622</v>
      </c>
      <c r="D11">
        <v>100006670.0793343</v>
      </c>
      <c r="E11">
        <v>101081608.6367024</v>
      </c>
      <c r="F11">
        <v>101054190.1289552</v>
      </c>
      <c r="G11">
        <v>101979315.20530009</v>
      </c>
      <c r="H11">
        <v>100782860.3733644</v>
      </c>
      <c r="I11">
        <v>99432540.875674665</v>
      </c>
      <c r="J11">
        <v>99659457.430911779</v>
      </c>
      <c r="K11">
        <v>100728183.30647101</v>
      </c>
      <c r="L11">
        <v>101551126.8070697</v>
      </c>
      <c r="M11">
        <v>100034249.56611121</v>
      </c>
      <c r="N11">
        <v>105770154.3438441</v>
      </c>
    </row>
    <row r="12" spans="1:17">
      <c r="A12" s="5" t="s">
        <v>7</v>
      </c>
      <c r="B12">
        <v>12742311.055891</v>
      </c>
      <c r="C12">
        <v>13630465.56784337</v>
      </c>
      <c r="D12">
        <v>14122887.92066575</v>
      </c>
      <c r="E12">
        <v>14758311.3632976</v>
      </c>
      <c r="F12">
        <v>15612133.871044749</v>
      </c>
      <c r="G12">
        <v>16117188.79469992</v>
      </c>
      <c r="H12">
        <v>16656910.626635579</v>
      </c>
      <c r="I12">
        <v>17148077.124325331</v>
      </c>
      <c r="J12">
        <v>17959689.569088221</v>
      </c>
      <c r="K12">
        <v>18866085.69352898</v>
      </c>
      <c r="L12">
        <v>19427736.19293033</v>
      </c>
      <c r="M12">
        <v>20235459.433888782</v>
      </c>
      <c r="N12">
        <v>21369071.536855921</v>
      </c>
    </row>
    <row r="14" spans="1:17" ht="16.149999999999999">
      <c r="A14" s="3" t="s">
        <v>8</v>
      </c>
    </row>
    <row r="15" spans="1:17">
      <c r="A15" s="4"/>
      <c r="B15" s="5">
        <v>2009</v>
      </c>
      <c r="C15" s="5">
        <v>2010</v>
      </c>
      <c r="D15" s="5">
        <v>2011</v>
      </c>
      <c r="E15" s="5">
        <v>2012</v>
      </c>
      <c r="F15" s="5">
        <v>2013</v>
      </c>
      <c r="G15" s="5">
        <v>2014</v>
      </c>
      <c r="H15" s="5">
        <v>2015</v>
      </c>
      <c r="I15" s="5">
        <v>2016</v>
      </c>
      <c r="J15" s="5">
        <v>2017</v>
      </c>
      <c r="K15" s="5">
        <v>2018</v>
      </c>
      <c r="L15" s="5">
        <v>2019</v>
      </c>
      <c r="M15" s="5">
        <v>2020</v>
      </c>
      <c r="N15" s="5">
        <v>2021</v>
      </c>
    </row>
    <row r="16" spans="1:17">
      <c r="A16" s="5" t="s">
        <v>9</v>
      </c>
      <c r="B16">
        <v>0.87354239452347937</v>
      </c>
      <c r="C16">
        <v>0.87678331467087633</v>
      </c>
      <c r="D16">
        <v>0.87625565043662268</v>
      </c>
      <c r="E16">
        <v>0.87259736226252904</v>
      </c>
      <c r="F16">
        <v>0.86618131663216924</v>
      </c>
      <c r="G16">
        <v>0.86352526748209313</v>
      </c>
      <c r="H16">
        <v>0.85816635638164196</v>
      </c>
      <c r="I16">
        <v>0.85290799261052697</v>
      </c>
      <c r="J16">
        <v>0.84730641203265811</v>
      </c>
      <c r="K16">
        <v>0.84224924947257318</v>
      </c>
      <c r="L16">
        <v>0.83941214431044597</v>
      </c>
      <c r="M16">
        <v>0.83174932738975216</v>
      </c>
      <c r="N16">
        <v>0.83192385049671924</v>
      </c>
    </row>
    <row r="17" spans="1:20">
      <c r="A17" s="5" t="s">
        <v>10</v>
      </c>
      <c r="B17">
        <v>0.12645760547652071</v>
      </c>
      <c r="C17">
        <v>0.1232166853291236</v>
      </c>
      <c r="D17">
        <v>0.12374434956337731</v>
      </c>
      <c r="E17">
        <v>0.12740263773747079</v>
      </c>
      <c r="F17">
        <v>0.1338186833678307</v>
      </c>
      <c r="G17">
        <v>0.1364747325179069</v>
      </c>
      <c r="H17">
        <v>0.1418336436183581</v>
      </c>
      <c r="I17">
        <v>0.14709200738947301</v>
      </c>
      <c r="J17">
        <v>0.15269358796734189</v>
      </c>
      <c r="K17">
        <v>0.1577507505274269</v>
      </c>
      <c r="L17">
        <v>0.160587855689554</v>
      </c>
      <c r="M17">
        <v>0.16825067261024779</v>
      </c>
      <c r="N17">
        <v>0.16807614950328079</v>
      </c>
    </row>
    <row r="18" spans="1:20">
      <c r="A18" s="5" t="s">
        <v>11</v>
      </c>
      <c r="B18">
        <v>5.084537007289236E-2</v>
      </c>
      <c r="C18">
        <v>5.1331805625432658E-2</v>
      </c>
      <c r="D18">
        <v>5.3586523915265798E-2</v>
      </c>
      <c r="E18">
        <v>5.6565418321834003E-2</v>
      </c>
      <c r="F18">
        <v>6.0182110313675603E-2</v>
      </c>
      <c r="G18">
        <v>6.313008543369461E-2</v>
      </c>
      <c r="H18">
        <v>6.4413807351635585E-2</v>
      </c>
      <c r="I18">
        <v>6.8736003602574799E-2</v>
      </c>
      <c r="J18">
        <v>7.3183380507038279E-2</v>
      </c>
      <c r="K18">
        <v>7.697273383997888E-2</v>
      </c>
      <c r="L18">
        <v>7.9639869147015749E-2</v>
      </c>
      <c r="M18">
        <v>8.5282496269850641E-2</v>
      </c>
      <c r="N18">
        <v>8.7482035839669098E-2</v>
      </c>
    </row>
    <row r="19" spans="1:20">
      <c r="A19" s="5" t="s">
        <v>12</v>
      </c>
      <c r="B19">
        <v>7.5151056509099839E-2</v>
      </c>
      <c r="C19">
        <v>7.1584234028730015E-2</v>
      </c>
      <c r="D19">
        <v>6.9813024523060291E-2</v>
      </c>
      <c r="E19">
        <v>7.0417864844259381E-2</v>
      </c>
      <c r="F19">
        <v>7.3212783237995308E-2</v>
      </c>
      <c r="G19">
        <v>7.2895218030834055E-2</v>
      </c>
      <c r="H19">
        <v>7.6970993429656659E-2</v>
      </c>
      <c r="I19">
        <v>7.7863949438721755E-2</v>
      </c>
      <c r="J19">
        <v>7.8977726128841491E-2</v>
      </c>
      <c r="K19">
        <v>8.0211016273740846E-2</v>
      </c>
      <c r="L19">
        <v>8.0364182080762139E-2</v>
      </c>
      <c r="M19">
        <v>8.2302821774685231E-2</v>
      </c>
      <c r="N19">
        <v>7.9935514091214036E-2</v>
      </c>
    </row>
    <row r="20" spans="1:20">
      <c r="A20" s="5" t="s">
        <v>13</v>
      </c>
      <c r="B20">
        <v>6.2909683934066557E-5</v>
      </c>
      <c r="C20">
        <v>6.2248064158427056E-5</v>
      </c>
      <c r="D20">
        <v>8.484217559135733E-5</v>
      </c>
      <c r="E20">
        <v>1.154869582092253E-4</v>
      </c>
      <c r="F20">
        <v>1.183803476999927E-4</v>
      </c>
      <c r="G20">
        <v>1.208587851169582E-4</v>
      </c>
      <c r="H20">
        <v>1.262519491799758E-4</v>
      </c>
      <c r="I20">
        <v>1.307078334410614E-4</v>
      </c>
      <c r="J20">
        <v>1.365679008027494E-4</v>
      </c>
      <c r="K20">
        <v>1.430085249319096E-4</v>
      </c>
      <c r="L20">
        <v>1.3794971771225861E-4</v>
      </c>
      <c r="M20">
        <v>1.6347424603812749E-4</v>
      </c>
      <c r="N20">
        <v>1.5799674617217671E-4</v>
      </c>
    </row>
    <row r="21" spans="1:20">
      <c r="A21" s="5" t="s">
        <v>14</v>
      </c>
      <c r="B21">
        <v>1.676797633301765E-4</v>
      </c>
      <c r="C21">
        <v>8.8074773322038158E-5</v>
      </c>
      <c r="D21">
        <v>8.7558386934259391E-5</v>
      </c>
      <c r="E21">
        <v>9.4190327479507925E-5</v>
      </c>
      <c r="F21">
        <v>9.3514560379908776E-5</v>
      </c>
      <c r="G21">
        <v>1.038557415721637E-4</v>
      </c>
      <c r="H21">
        <v>9.8169469352933256E-5</v>
      </c>
      <c r="I21">
        <v>1.153193406471734E-4</v>
      </c>
      <c r="J21">
        <v>1.296727649283156E-4</v>
      </c>
      <c r="K21">
        <v>1.4049168192164789E-4</v>
      </c>
      <c r="L21">
        <v>1.539525131757934E-4</v>
      </c>
      <c r="M21">
        <v>1.6920303681785751E-4</v>
      </c>
      <c r="N21">
        <v>1.7130304002665911E-4</v>
      </c>
    </row>
    <row r="23" spans="1:20" ht="16.149999999999999">
      <c r="A23" s="3" t="s">
        <v>15</v>
      </c>
    </row>
    <row r="24" spans="1:20">
      <c r="A24" s="4"/>
      <c r="B24" s="5">
        <v>2009</v>
      </c>
      <c r="C24" s="5">
        <v>2010</v>
      </c>
      <c r="D24" s="5">
        <v>2011</v>
      </c>
      <c r="E24" s="5">
        <v>2012</v>
      </c>
      <c r="F24" s="5">
        <v>2013</v>
      </c>
      <c r="G24" s="5">
        <v>2014</v>
      </c>
      <c r="H24" s="5">
        <v>2015</v>
      </c>
      <c r="I24" s="5">
        <v>2016</v>
      </c>
      <c r="J24" s="5">
        <v>2017</v>
      </c>
      <c r="K24" s="5">
        <v>2018</v>
      </c>
      <c r="L24" s="5">
        <v>2019</v>
      </c>
      <c r="M24" s="5">
        <v>2020</v>
      </c>
      <c r="N24" s="5">
        <v>2021</v>
      </c>
    </row>
    <row r="25" spans="1:20">
      <c r="A25" s="5" t="s">
        <v>16</v>
      </c>
      <c r="B25">
        <v>2355590</v>
      </c>
      <c r="C25">
        <v>2585017</v>
      </c>
      <c r="D25">
        <v>2798779</v>
      </c>
      <c r="E25">
        <v>2963631</v>
      </c>
      <c r="F25">
        <v>3056977</v>
      </c>
      <c r="G25">
        <v>3048646</v>
      </c>
      <c r="H25">
        <v>3091467</v>
      </c>
      <c r="I25">
        <v>3009110</v>
      </c>
      <c r="J25">
        <v>3100991</v>
      </c>
      <c r="K25">
        <v>3248793</v>
      </c>
      <c r="L25">
        <v>3371254</v>
      </c>
      <c r="M25">
        <v>3210307</v>
      </c>
      <c r="N25">
        <v>3384974.9626000002</v>
      </c>
      <c r="T25" s="17"/>
    </row>
    <row r="26" spans="1:20">
      <c r="A26" s="5" t="s">
        <v>17</v>
      </c>
      <c r="B26">
        <v>6351360</v>
      </c>
      <c r="C26">
        <v>6824039</v>
      </c>
      <c r="D26">
        <v>6690069</v>
      </c>
      <c r="E26">
        <v>6549518</v>
      </c>
      <c r="F26">
        <v>6532878</v>
      </c>
      <c r="G26">
        <v>6413438</v>
      </c>
      <c r="H26">
        <v>6635646</v>
      </c>
      <c r="I26">
        <v>6544861</v>
      </c>
      <c r="J26">
        <v>6607359</v>
      </c>
      <c r="K26">
        <v>6686570</v>
      </c>
      <c r="L26">
        <v>6456701</v>
      </c>
      <c r="M26">
        <v>6359452</v>
      </c>
      <c r="N26">
        <v>6657012.3391000004</v>
      </c>
      <c r="T26" s="17"/>
    </row>
    <row r="27" spans="1:20">
      <c r="A27" s="5" t="s">
        <v>18</v>
      </c>
      <c r="B27">
        <v>15063607</v>
      </c>
      <c r="C27">
        <v>17387836</v>
      </c>
      <c r="D27">
        <v>18083294</v>
      </c>
      <c r="E27">
        <v>18047558</v>
      </c>
      <c r="F27">
        <v>18022318</v>
      </c>
      <c r="G27">
        <v>18327605</v>
      </c>
      <c r="H27">
        <v>19233827</v>
      </c>
      <c r="I27">
        <v>18962023</v>
      </c>
      <c r="J27">
        <v>19201235</v>
      </c>
      <c r="K27">
        <v>19527681</v>
      </c>
      <c r="L27">
        <v>19502643</v>
      </c>
      <c r="M27">
        <v>20253904</v>
      </c>
      <c r="N27">
        <v>21172387.315000001</v>
      </c>
      <c r="T27" s="17"/>
    </row>
    <row r="28" spans="1:20">
      <c r="A28" s="5" t="s">
        <v>19</v>
      </c>
      <c r="B28">
        <v>7241651</v>
      </c>
      <c r="C28">
        <v>7577194</v>
      </c>
      <c r="D28">
        <v>7612978</v>
      </c>
      <c r="E28">
        <v>7707657</v>
      </c>
      <c r="F28">
        <v>7849713</v>
      </c>
      <c r="G28">
        <v>7667263</v>
      </c>
      <c r="H28">
        <v>7759064</v>
      </c>
      <c r="I28">
        <v>7863898</v>
      </c>
      <c r="J28">
        <v>7900445</v>
      </c>
      <c r="K28">
        <v>7860899</v>
      </c>
      <c r="L28">
        <v>7753402</v>
      </c>
      <c r="M28">
        <v>7857238</v>
      </c>
      <c r="N28">
        <v>8117251.3673999999</v>
      </c>
      <c r="T28" s="17"/>
    </row>
    <row r="29" spans="1:20">
      <c r="A29" s="5" t="s">
        <v>20</v>
      </c>
      <c r="B29">
        <v>16171635</v>
      </c>
      <c r="C29">
        <v>18304486</v>
      </c>
      <c r="D29">
        <v>19830329</v>
      </c>
      <c r="E29">
        <v>20647566</v>
      </c>
      <c r="F29">
        <v>20967002</v>
      </c>
      <c r="G29">
        <v>21884384</v>
      </c>
      <c r="H29">
        <v>20925226</v>
      </c>
      <c r="I29">
        <v>20539802</v>
      </c>
      <c r="J29">
        <v>20712656</v>
      </c>
      <c r="K29">
        <v>21431502</v>
      </c>
      <c r="L29">
        <v>21918523</v>
      </c>
      <c r="M29">
        <v>21399171</v>
      </c>
      <c r="N29">
        <v>21882224.935800001</v>
      </c>
      <c r="T29" s="17"/>
    </row>
    <row r="30" spans="1:20">
      <c r="A30" s="5" t="s">
        <v>21</v>
      </c>
      <c r="B30">
        <v>4367907</v>
      </c>
      <c r="C30">
        <v>4750320</v>
      </c>
      <c r="D30">
        <v>5088019</v>
      </c>
      <c r="E30">
        <v>5141341</v>
      </c>
      <c r="F30">
        <v>5304479</v>
      </c>
      <c r="G30">
        <v>5956082</v>
      </c>
      <c r="H30">
        <v>5896333</v>
      </c>
      <c r="I30">
        <v>5933468</v>
      </c>
      <c r="J30">
        <v>6107576</v>
      </c>
      <c r="K30">
        <v>6400340</v>
      </c>
      <c r="L30">
        <v>6412283</v>
      </c>
      <c r="M30">
        <v>6517295</v>
      </c>
      <c r="N30">
        <v>6987250.1205000002</v>
      </c>
      <c r="T30" s="17"/>
    </row>
    <row r="31" spans="1:20">
      <c r="A31" s="5" t="s">
        <v>22</v>
      </c>
      <c r="B31">
        <v>14305665</v>
      </c>
      <c r="C31">
        <v>15116369</v>
      </c>
      <c r="D31">
        <v>16175212</v>
      </c>
      <c r="E31">
        <v>15939667</v>
      </c>
      <c r="F31">
        <v>15995184</v>
      </c>
      <c r="G31">
        <v>16624134</v>
      </c>
      <c r="H31">
        <v>16294554</v>
      </c>
      <c r="I31">
        <v>15769878</v>
      </c>
      <c r="J31">
        <v>15551609</v>
      </c>
      <c r="K31">
        <v>15689649</v>
      </c>
      <c r="L31">
        <v>15809726</v>
      </c>
      <c r="M31">
        <v>15664569</v>
      </c>
      <c r="N31">
        <v>16749361.837400001</v>
      </c>
      <c r="T31" s="17"/>
    </row>
    <row r="32" spans="1:20">
      <c r="A32" s="13" t="s">
        <v>23</v>
      </c>
      <c r="N32">
        <f>SUM(N29:N30)</f>
        <v>28869475.056299999</v>
      </c>
    </row>
    <row r="33" spans="1:18" ht="16.149999999999999">
      <c r="A33" s="3" t="s">
        <v>24</v>
      </c>
    </row>
    <row r="34" spans="1:18">
      <c r="A34" s="4"/>
      <c r="B34" s="5">
        <v>2009</v>
      </c>
      <c r="C34" s="5">
        <v>2010</v>
      </c>
      <c r="D34" s="5">
        <v>2011</v>
      </c>
      <c r="E34" s="5">
        <v>2012</v>
      </c>
      <c r="F34" s="5">
        <v>2013</v>
      </c>
      <c r="G34" s="5">
        <v>2014</v>
      </c>
      <c r="H34" s="5">
        <v>2015</v>
      </c>
      <c r="I34" s="5">
        <v>2016</v>
      </c>
      <c r="J34" s="5">
        <v>2017</v>
      </c>
      <c r="K34" s="5">
        <v>2018</v>
      </c>
      <c r="L34" s="5">
        <v>2019</v>
      </c>
      <c r="M34" s="5">
        <v>2020</v>
      </c>
      <c r="N34" s="5">
        <v>2021</v>
      </c>
    </row>
    <row r="35" spans="1:18">
      <c r="A35" s="5" t="s">
        <v>25</v>
      </c>
      <c r="B35">
        <v>45985.264529104868</v>
      </c>
      <c r="C35">
        <v>52329.59326317982</v>
      </c>
      <c r="D35">
        <v>60320.420856553763</v>
      </c>
      <c r="E35">
        <v>65610.624669423516</v>
      </c>
      <c r="F35">
        <v>74119.023238006281</v>
      </c>
      <c r="G35">
        <v>78624.291691942577</v>
      </c>
      <c r="H35">
        <v>82665.395250914182</v>
      </c>
      <c r="I35">
        <v>87561.9014212732</v>
      </c>
      <c r="J35">
        <v>100063.1970669904</v>
      </c>
      <c r="K35">
        <v>113018.44931537029</v>
      </c>
      <c r="L35">
        <v>117680.4101241718</v>
      </c>
      <c r="M35">
        <v>121811.29204962699</v>
      </c>
      <c r="N35">
        <v>135598.74341167501</v>
      </c>
    </row>
    <row r="36" spans="1:18">
      <c r="A36" s="5" t="s">
        <v>26</v>
      </c>
      <c r="B36">
        <v>78239.940251505453</v>
      </c>
      <c r="C36">
        <v>81554.946141574896</v>
      </c>
      <c r="D36">
        <v>84998.944234394614</v>
      </c>
      <c r="E36">
        <v>88991.035286060447</v>
      </c>
      <c r="F36">
        <v>94392.20964671229</v>
      </c>
      <c r="G36">
        <v>93029.188326032148</v>
      </c>
      <c r="H36">
        <v>103684.20031401901</v>
      </c>
      <c r="I36">
        <v>113180.90974001049</v>
      </c>
      <c r="J36">
        <v>122116.7160492644</v>
      </c>
      <c r="K36">
        <v>129433.0387522134</v>
      </c>
      <c r="L36">
        <v>132487.05459598501</v>
      </c>
      <c r="M36">
        <v>133949.12333123351</v>
      </c>
      <c r="N36">
        <v>142423.89448841309</v>
      </c>
    </row>
    <row r="37" spans="1:18">
      <c r="A37" s="5" t="s">
        <v>27</v>
      </c>
      <c r="B37">
        <v>173803.66076739639</v>
      </c>
      <c r="C37">
        <v>190697.19591223169</v>
      </c>
      <c r="D37">
        <v>205682.06571487131</v>
      </c>
      <c r="E37">
        <v>225525.98345664231</v>
      </c>
      <c r="F37">
        <v>247472.62908278379</v>
      </c>
      <c r="G37">
        <v>267614.30325137678</v>
      </c>
      <c r="H37">
        <v>274624.66047048662</v>
      </c>
      <c r="I37">
        <v>301603.96076759388</v>
      </c>
      <c r="J37">
        <v>336983.34076807031</v>
      </c>
      <c r="K37">
        <v>360732.25530465803</v>
      </c>
      <c r="L37">
        <v>374099.68421223859</v>
      </c>
      <c r="M37">
        <v>409997.90344470617</v>
      </c>
      <c r="N37">
        <v>438862.75311561988</v>
      </c>
    </row>
    <row r="38" spans="1:18">
      <c r="A38" s="5" t="s">
        <v>28</v>
      </c>
      <c r="B38">
        <v>75276.621238287218</v>
      </c>
      <c r="C38">
        <v>79537.349521467273</v>
      </c>
      <c r="D38">
        <v>85887.355214385796</v>
      </c>
      <c r="E38">
        <v>93977.333476548432</v>
      </c>
      <c r="F38">
        <v>102282.38521938671</v>
      </c>
      <c r="G38">
        <v>109447.80842528569</v>
      </c>
      <c r="H38">
        <v>117238.2180707575</v>
      </c>
      <c r="I38">
        <v>131164.37909855571</v>
      </c>
      <c r="J38">
        <v>141437.56760340551</v>
      </c>
      <c r="K38">
        <v>162586.11888989841</v>
      </c>
      <c r="L38">
        <v>173752.61207424951</v>
      </c>
      <c r="M38">
        <v>187247.52804752809</v>
      </c>
      <c r="N38">
        <v>209076.8778321126</v>
      </c>
    </row>
    <row r="39" spans="1:18">
      <c r="A39" s="5" t="s">
        <v>29</v>
      </c>
      <c r="B39">
        <v>166058.89399789349</v>
      </c>
      <c r="C39">
        <v>192186.12626620301</v>
      </c>
      <c r="D39">
        <v>217112.92865038011</v>
      </c>
      <c r="E39">
        <v>228866.11484312819</v>
      </c>
      <c r="F39">
        <v>251615.14428200509</v>
      </c>
      <c r="G39">
        <v>268765.54348934558</v>
      </c>
      <c r="H39">
        <v>266939.96442582179</v>
      </c>
      <c r="I39">
        <v>283997.64586081589</v>
      </c>
      <c r="J39">
        <v>318143.8894909044</v>
      </c>
      <c r="K39">
        <v>361076.86223405949</v>
      </c>
      <c r="L39">
        <v>377033.85591122211</v>
      </c>
      <c r="M39">
        <v>400536.91915601777</v>
      </c>
      <c r="N39">
        <v>437362.84537194762</v>
      </c>
    </row>
    <row r="40" spans="1:18">
      <c r="A40" s="5" t="s">
        <v>30</v>
      </c>
      <c r="B40">
        <v>132073.035115251</v>
      </c>
      <c r="C40">
        <v>145244.4733168855</v>
      </c>
      <c r="D40">
        <v>166192.22712685101</v>
      </c>
      <c r="E40">
        <v>178995.66630302981</v>
      </c>
      <c r="F40">
        <v>194967.16821438971</v>
      </c>
      <c r="G40">
        <v>241687.66098495451</v>
      </c>
      <c r="H40">
        <v>242451.89611256521</v>
      </c>
      <c r="I40">
        <v>260493.43816491909</v>
      </c>
      <c r="J40">
        <v>292388.46238906239</v>
      </c>
      <c r="K40">
        <v>317887.07641277817</v>
      </c>
      <c r="L40">
        <v>328355.57869249169</v>
      </c>
      <c r="M40">
        <v>358854.33156166191</v>
      </c>
      <c r="N40">
        <v>386214.39433515648</v>
      </c>
    </row>
    <row r="41" spans="1:18">
      <c r="A41" s="5" t="s">
        <v>31</v>
      </c>
      <c r="B41">
        <v>81348.371950911722</v>
      </c>
      <c r="C41">
        <v>89607.674480870279</v>
      </c>
      <c r="D41">
        <v>105335.3515793815</v>
      </c>
      <c r="E41">
        <v>111776.3777019517</v>
      </c>
      <c r="F41">
        <v>123935.78814602661</v>
      </c>
      <c r="G41">
        <v>136292.61465425571</v>
      </c>
      <c r="H41">
        <v>131595.34717755631</v>
      </c>
      <c r="I41">
        <v>142049.55010106671</v>
      </c>
      <c r="J41">
        <v>151262.87553675839</v>
      </c>
      <c r="K41">
        <v>168619.6266319452</v>
      </c>
      <c r="L41">
        <v>181635.20704268289</v>
      </c>
      <c r="M41">
        <v>199644.61811779489</v>
      </c>
      <c r="N41">
        <v>217472.13115330349</v>
      </c>
    </row>
    <row r="43" spans="1:18" ht="16.149999999999999">
      <c r="A43" s="3" t="s">
        <v>32</v>
      </c>
    </row>
    <row r="44" spans="1:18">
      <c r="A44" s="4"/>
      <c r="B44" s="5">
        <v>2009</v>
      </c>
      <c r="C44" s="5">
        <v>2010</v>
      </c>
      <c r="D44" s="5">
        <v>2011</v>
      </c>
      <c r="E44" s="5">
        <v>2012</v>
      </c>
      <c r="F44" s="5">
        <v>2013</v>
      </c>
      <c r="G44" s="5">
        <v>2014</v>
      </c>
      <c r="H44" s="5">
        <v>2015</v>
      </c>
      <c r="I44" s="5">
        <v>2016</v>
      </c>
      <c r="J44" s="5">
        <v>2017</v>
      </c>
      <c r="K44" s="5">
        <v>2018</v>
      </c>
      <c r="L44" s="5">
        <v>2019</v>
      </c>
      <c r="M44" s="5">
        <v>2020</v>
      </c>
      <c r="N44" s="5">
        <v>2021</v>
      </c>
      <c r="Q44" t="s">
        <v>33</v>
      </c>
      <c r="R44" t="s">
        <v>34</v>
      </c>
    </row>
    <row r="45" spans="1:18">
      <c r="A45" s="5" t="s">
        <v>35</v>
      </c>
      <c r="B45">
        <v>2.110268108164191E-2</v>
      </c>
      <c r="C45">
        <v>2.191536584215107E-2</v>
      </c>
      <c r="D45">
        <v>2.4504764705092379E-2</v>
      </c>
      <c r="E45">
        <v>2.4411144528257239E-2</v>
      </c>
      <c r="F45">
        <v>2.6472565295063151E-2</v>
      </c>
      <c r="G45">
        <v>2.8020075696536289E-2</v>
      </c>
      <c r="H45">
        <v>3.0080021960743619E-2</v>
      </c>
      <c r="I45">
        <v>3.2130730156515783E-2</v>
      </c>
      <c r="J45">
        <v>3.5427125414743348E-2</v>
      </c>
      <c r="K45">
        <v>3.7776937254965233E-2</v>
      </c>
      <c r="L45">
        <v>3.7424771353381223E-2</v>
      </c>
      <c r="M45">
        <v>4.1814160468025927E-2</v>
      </c>
      <c r="N45" s="6">
        <v>4.243431041550328E-2</v>
      </c>
      <c r="P45" s="5" t="s">
        <v>35</v>
      </c>
      <c r="Q45" s="33">
        <v>0.14007880415596227</v>
      </c>
      <c r="R45" s="45">
        <v>4.243431041550328E-2</v>
      </c>
    </row>
    <row r="46" spans="1:18">
      <c r="A46" s="5" t="s">
        <v>36</v>
      </c>
      <c r="B46">
        <v>0.33640431974435481</v>
      </c>
      <c r="C46">
        <v>0.3536505207753905</v>
      </c>
      <c r="D46">
        <v>0.36161853401428212</v>
      </c>
      <c r="E46">
        <v>0.36541010121448031</v>
      </c>
      <c r="F46">
        <v>0.37889506120376232</v>
      </c>
      <c r="G46">
        <v>0.39902579370472319</v>
      </c>
      <c r="H46">
        <v>0.40825176634106441</v>
      </c>
      <c r="I46">
        <v>0.39838613986454569</v>
      </c>
      <c r="J46">
        <v>0.39956383723803479</v>
      </c>
      <c r="K46">
        <v>0.4158034745395941</v>
      </c>
      <c r="L46">
        <v>0.42036266734296429</v>
      </c>
      <c r="M46">
        <v>0.40939284129060699</v>
      </c>
      <c r="N46" s="6">
        <v>0.39236663900213581</v>
      </c>
      <c r="P46" s="5" t="s">
        <v>36</v>
      </c>
      <c r="Q46" s="33">
        <v>0.45403113896990471</v>
      </c>
      <c r="R46" s="45">
        <v>0.39236663900213581</v>
      </c>
    </row>
    <row r="47" spans="1:18">
      <c r="A47" s="5" t="s">
        <v>37</v>
      </c>
      <c r="B47">
        <v>1.302388337450628E-2</v>
      </c>
      <c r="C47">
        <v>1.276893777421363E-2</v>
      </c>
      <c r="D47">
        <v>1.305160805961963E-2</v>
      </c>
      <c r="E47">
        <v>1.372689775850241E-2</v>
      </c>
      <c r="F47">
        <v>1.5139652351200541E-2</v>
      </c>
      <c r="G47">
        <v>1.5956711378894119E-2</v>
      </c>
      <c r="H47">
        <v>1.5716927290158458E-2</v>
      </c>
      <c r="I47">
        <v>1.7474768423579801E-2</v>
      </c>
      <c r="J47">
        <v>1.9076811505513588E-2</v>
      </c>
      <c r="K47">
        <v>1.9895002141045729E-2</v>
      </c>
      <c r="L47">
        <v>2.092114818551714E-2</v>
      </c>
      <c r="M47">
        <v>2.2081120925857369E-2</v>
      </c>
      <c r="N47" s="6">
        <v>2.26127054683356E-2</v>
      </c>
      <c r="P47" s="5" t="s">
        <v>37</v>
      </c>
      <c r="Q47" s="33">
        <v>7.61435043473251E-2</v>
      </c>
      <c r="R47" s="45">
        <v>2.26127054683356E-2</v>
      </c>
    </row>
    <row r="48" spans="1:18">
      <c r="A48" s="5" t="s">
        <v>38</v>
      </c>
      <c r="B48">
        <v>0.23365647160271699</v>
      </c>
      <c r="C48">
        <v>0.23625280671465809</v>
      </c>
      <c r="D48">
        <v>0.23847636959076801</v>
      </c>
      <c r="E48">
        <v>0.24033261125612471</v>
      </c>
      <c r="F48">
        <v>0.24869168913811079</v>
      </c>
      <c r="G48">
        <v>0.24688233707716631</v>
      </c>
      <c r="H48">
        <v>0.25748134286181401</v>
      </c>
      <c r="I48">
        <v>0.2469883738444415</v>
      </c>
      <c r="J48">
        <v>0.26145230649709039</v>
      </c>
      <c r="K48">
        <v>0.25091215634368258</v>
      </c>
      <c r="L48">
        <v>0.24628293645476521</v>
      </c>
      <c r="M48">
        <v>0.26117530461054228</v>
      </c>
      <c r="N48" s="6">
        <v>0.23935627913841959</v>
      </c>
      <c r="P48" s="5" t="s">
        <v>38</v>
      </c>
      <c r="Q48" s="33">
        <v>0.30282628025388764</v>
      </c>
      <c r="R48" s="45">
        <v>0.23935627913841959</v>
      </c>
    </row>
    <row r="49" spans="1:18">
      <c r="A49" s="5" t="s">
        <v>39</v>
      </c>
      <c r="B49">
        <v>1.906930832892861E-2</v>
      </c>
      <c r="C49">
        <v>2.006415947796639E-2</v>
      </c>
      <c r="D49">
        <v>1.971086453736497E-2</v>
      </c>
      <c r="E49">
        <v>1.9226194256656119E-2</v>
      </c>
      <c r="F49">
        <v>1.9239571984683599E-2</v>
      </c>
      <c r="G49">
        <v>1.8985708873018571E-2</v>
      </c>
      <c r="H49">
        <v>1.9313529250571618E-2</v>
      </c>
      <c r="I49">
        <v>1.9853143952449779E-2</v>
      </c>
      <c r="J49">
        <v>2.1679541701021071E-2</v>
      </c>
      <c r="K49">
        <v>2.3235695857157349E-2</v>
      </c>
      <c r="L49">
        <v>2.3701316731570918E-2</v>
      </c>
      <c r="M49">
        <v>2.545486080540306E-2</v>
      </c>
      <c r="N49" s="6">
        <v>2.6360334790647699E-2</v>
      </c>
      <c r="P49" s="5" t="s">
        <v>39</v>
      </c>
      <c r="Q49" s="33">
        <v>7.1718116150704128E-2</v>
      </c>
      <c r="R49" s="45">
        <v>2.6360334790647699E-2</v>
      </c>
    </row>
    <row r="50" spans="1:18">
      <c r="A50" s="5" t="s">
        <v>40</v>
      </c>
      <c r="B50">
        <v>3.084292662715828E-2</v>
      </c>
      <c r="C50">
        <v>3.102369383891727E-2</v>
      </c>
      <c r="D50">
        <v>3.3092884898199268E-2</v>
      </c>
      <c r="E50">
        <v>3.5207675643967172E-2</v>
      </c>
      <c r="F50">
        <v>3.7392770942139601E-2</v>
      </c>
      <c r="G50">
        <v>4.1087355913661777E-2</v>
      </c>
      <c r="H50">
        <v>4.1556658369289047E-2</v>
      </c>
      <c r="I50">
        <v>4.4333505829123723E-2</v>
      </c>
      <c r="J50">
        <v>4.8429436226264312E-2</v>
      </c>
      <c r="K50">
        <v>5.0080007689088123E-2</v>
      </c>
      <c r="L50">
        <v>5.1607450683709949E-2</v>
      </c>
      <c r="M50">
        <v>5.5521244866414958E-2</v>
      </c>
      <c r="N50" s="6">
        <v>5.5646058296154641E-2</v>
      </c>
      <c r="P50" s="5" t="s">
        <v>40</v>
      </c>
      <c r="Q50" s="33">
        <v>0.19040740956780511</v>
      </c>
      <c r="R50" s="45">
        <v>5.5646058296154641E-2</v>
      </c>
    </row>
    <row r="51" spans="1:18">
      <c r="A51" s="5" t="s">
        <v>41</v>
      </c>
      <c r="B51">
        <v>1.698183006179102E-2</v>
      </c>
      <c r="C51">
        <v>1.7455823847702459E-2</v>
      </c>
      <c r="D51">
        <v>1.9056897157167491E-2</v>
      </c>
      <c r="E51">
        <v>2.0292166561694899E-2</v>
      </c>
      <c r="F51">
        <v>2.1426873748124849E-2</v>
      </c>
      <c r="G51">
        <v>2.140061038092304E-2</v>
      </c>
      <c r="H51">
        <v>2.13235260797906E-2</v>
      </c>
      <c r="I51">
        <v>2.2851384779328458E-2</v>
      </c>
      <c r="J51">
        <v>2.3842476719724531E-2</v>
      </c>
      <c r="K51">
        <v>2.5052416827931911E-2</v>
      </c>
      <c r="L51">
        <v>2.6316028945895891E-2</v>
      </c>
      <c r="M51">
        <v>3.1904907062415513E-2</v>
      </c>
      <c r="N51" s="6">
        <v>4.7502617340124897E-2</v>
      </c>
      <c r="P51" s="5" t="s">
        <v>41</v>
      </c>
      <c r="Q51" s="33">
        <v>9.3523415454811354E-2</v>
      </c>
      <c r="R51" s="45">
        <v>4.7502617340124897E-2</v>
      </c>
    </row>
    <row r="52" spans="1:18">
      <c r="A52" s="13"/>
    </row>
    <row r="53" spans="1:18" ht="16.149999999999999">
      <c r="A53" s="3" t="s">
        <v>42</v>
      </c>
    </row>
    <row r="54" spans="1:18">
      <c r="A54" s="4"/>
      <c r="B54" s="5">
        <v>2009</v>
      </c>
      <c r="C54" s="5">
        <v>2010</v>
      </c>
      <c r="D54" s="5">
        <v>2011</v>
      </c>
      <c r="E54" s="5">
        <v>2012</v>
      </c>
      <c r="F54" s="5">
        <v>2013</v>
      </c>
      <c r="G54" s="5">
        <v>2014</v>
      </c>
      <c r="H54" s="5">
        <v>2015</v>
      </c>
      <c r="I54" s="5">
        <v>2016</v>
      </c>
      <c r="J54" s="5">
        <v>2017</v>
      </c>
      <c r="K54" s="5">
        <v>2018</v>
      </c>
      <c r="L54" s="5">
        <v>2019</v>
      </c>
      <c r="M54" s="5">
        <v>2020</v>
      </c>
      <c r="N54" s="5">
        <v>2021</v>
      </c>
    </row>
    <row r="55" spans="1:18">
      <c r="A55" s="5" t="s">
        <v>43</v>
      </c>
      <c r="B55">
        <v>6814.8188274481536</v>
      </c>
      <c r="C55">
        <v>8060.2126264060234</v>
      </c>
      <c r="D55">
        <v>12114.33232219763</v>
      </c>
      <c r="E55">
        <v>11827.209896279801</v>
      </c>
      <c r="F55">
        <v>11783.793236148669</v>
      </c>
      <c r="G55">
        <v>11583.808094039739</v>
      </c>
      <c r="H55">
        <v>14659.23116565443</v>
      </c>
      <c r="I55">
        <v>13989.88926167544</v>
      </c>
      <c r="J55">
        <v>14700.466516155469</v>
      </c>
      <c r="K55">
        <v>14380.332393849911</v>
      </c>
      <c r="L55">
        <v>13771.431345031269</v>
      </c>
      <c r="M55">
        <v>17127.2198103724</v>
      </c>
      <c r="N55">
        <v>13021.489348848951</v>
      </c>
      <c r="Q55" s="10">
        <v>7938.7128000000002</v>
      </c>
    </row>
    <row r="56" spans="1:18">
      <c r="A56" s="5" t="s">
        <v>44</v>
      </c>
      <c r="B56">
        <v>2074116.9365700311</v>
      </c>
      <c r="C56">
        <v>2350233.645017209</v>
      </c>
      <c r="D56">
        <v>2354173.052587606</v>
      </c>
      <c r="E56">
        <v>2326502.136187416</v>
      </c>
      <c r="F56">
        <v>2404464.0928393109</v>
      </c>
      <c r="G56">
        <v>2491584.9023375269</v>
      </c>
      <c r="H56">
        <v>2632610.0481869509</v>
      </c>
      <c r="I56">
        <v>2522654.516975271</v>
      </c>
      <c r="J56">
        <v>2547387.0061063068</v>
      </c>
      <c r="K56">
        <v>2680693.7885426818</v>
      </c>
      <c r="L56">
        <v>2612176.7300061272</v>
      </c>
      <c r="M56">
        <v>2500786.4079837799</v>
      </c>
      <c r="N56">
        <v>2505179.6641943352</v>
      </c>
      <c r="Q56" s="10">
        <v>2469564.4820999997</v>
      </c>
    </row>
    <row r="57" spans="1:18">
      <c r="A57" s="5" t="s">
        <v>45</v>
      </c>
      <c r="B57">
        <v>89030.697375303251</v>
      </c>
      <c r="C57">
        <v>112871.08000767609</v>
      </c>
      <c r="D57">
        <v>114243.9170957421</v>
      </c>
      <c r="E57">
        <v>117080.3935716553</v>
      </c>
      <c r="F57">
        <v>126023.8263044692</v>
      </c>
      <c r="G57">
        <v>133497.3200236047</v>
      </c>
      <c r="H57">
        <v>145720.39787108559</v>
      </c>
      <c r="I57">
        <v>163528.57780519081</v>
      </c>
      <c r="J57">
        <v>169282.1004193534</v>
      </c>
      <c r="K57">
        <v>178002.9240454986</v>
      </c>
      <c r="L57">
        <v>197092.0693802016</v>
      </c>
      <c r="M57">
        <v>213208.8719917592</v>
      </c>
      <c r="N57">
        <v>249272.749235742</v>
      </c>
      <c r="Q57" s="10">
        <v>38178.884999999995</v>
      </c>
    </row>
    <row r="58" spans="1:18">
      <c r="A58" s="5" t="s">
        <v>46</v>
      </c>
      <c r="B58">
        <v>1635469.940901696</v>
      </c>
      <c r="C58">
        <v>1729654.570574709</v>
      </c>
      <c r="D58">
        <v>1749722.1309861271</v>
      </c>
      <c r="E58">
        <v>1781265.9279740879</v>
      </c>
      <c r="F58">
        <v>1873479.9193892209</v>
      </c>
      <c r="G58">
        <v>1806773.7609107529</v>
      </c>
      <c r="H58">
        <v>1903962.963830495</v>
      </c>
      <c r="I58">
        <v>1836686.9480852331</v>
      </c>
      <c r="J58">
        <v>1951647.2034930589</v>
      </c>
      <c r="K58">
        <v>1838155.322535468</v>
      </c>
      <c r="L58">
        <v>1765816.272194976</v>
      </c>
      <c r="M58">
        <v>1896516.0769890931</v>
      </c>
      <c r="N58">
        <v>1770909.990944769</v>
      </c>
      <c r="Q58" s="10">
        <v>1718926.1645</v>
      </c>
    </row>
    <row r="59" spans="1:18">
      <c r="A59" s="5" t="s">
        <v>47</v>
      </c>
      <c r="B59">
        <v>167744.29759553479</v>
      </c>
      <c r="C59">
        <v>204352.07268732111</v>
      </c>
      <c r="D59">
        <v>204176.5375296174</v>
      </c>
      <c r="E59">
        <v>202076.76030612341</v>
      </c>
      <c r="F59">
        <v>184514.153384873</v>
      </c>
      <c r="G59">
        <v>179181.35742545221</v>
      </c>
      <c r="H59">
        <v>170516.24854175601</v>
      </c>
      <c r="I59">
        <v>156188.0602706247</v>
      </c>
      <c r="J59">
        <v>163055.9026930363</v>
      </c>
      <c r="K59">
        <v>167575.3003902325</v>
      </c>
      <c r="L59">
        <v>174519.0239423165</v>
      </c>
      <c r="M59">
        <v>174417.59788707469</v>
      </c>
      <c r="N59">
        <v>169332.75508983911</v>
      </c>
      <c r="Q59" s="10">
        <v>6310.9477999999999</v>
      </c>
    </row>
    <row r="60" spans="1:18">
      <c r="A60" s="5" t="s">
        <v>48</v>
      </c>
      <c r="B60">
        <v>6753.2054189587861</v>
      </c>
      <c r="C60">
        <v>7175.8178591749092</v>
      </c>
      <c r="D60">
        <v>7642.3164008909143</v>
      </c>
      <c r="E60">
        <v>7975.3995582702319</v>
      </c>
      <c r="F60">
        <v>10361.939911405059</v>
      </c>
      <c r="G60">
        <v>10067.22633061998</v>
      </c>
      <c r="H60">
        <v>11434.663962730279</v>
      </c>
      <c r="I60">
        <v>11792.735213907859</v>
      </c>
      <c r="J60">
        <v>14720.275196767059</v>
      </c>
      <c r="K60">
        <v>16499.010843805368</v>
      </c>
      <c r="L60">
        <v>16240.129020342851</v>
      </c>
      <c r="M60">
        <v>16797.211136541031</v>
      </c>
      <c r="N60">
        <v>18669.473738489811</v>
      </c>
      <c r="Q60" s="10">
        <v>2108.4639999999999</v>
      </c>
    </row>
    <row r="61" spans="1:18">
      <c r="A61" s="5" t="s">
        <v>49</v>
      </c>
      <c r="B61">
        <v>165897.09353425101</v>
      </c>
      <c r="C61">
        <v>179386.03690365699</v>
      </c>
      <c r="D61">
        <v>207832.41708970681</v>
      </c>
      <c r="E61">
        <v>216535.99270644711</v>
      </c>
      <c r="F61">
        <v>223964.72800477059</v>
      </c>
      <c r="G61">
        <v>226010.32579666021</v>
      </c>
      <c r="H61">
        <v>222524.96313404001</v>
      </c>
      <c r="I61">
        <v>224740.4306988825</v>
      </c>
      <c r="J61">
        <v>226507.81332712781</v>
      </c>
      <c r="K61">
        <v>231273.86769166929</v>
      </c>
      <c r="L61">
        <v>241960.37600845119</v>
      </c>
      <c r="M61">
        <v>308873.90601974889</v>
      </c>
      <c r="N61">
        <v>587446.0474084398</v>
      </c>
      <c r="Q61" s="10">
        <v>573669.08519999997</v>
      </c>
    </row>
    <row r="62" spans="1:18">
      <c r="A62" s="13" t="s">
        <v>50</v>
      </c>
    </row>
    <row r="63" spans="1:18" ht="16.149999999999999">
      <c r="A63" s="3" t="s">
        <v>51</v>
      </c>
    </row>
    <row r="64" spans="1:18">
      <c r="A64" s="4"/>
      <c r="B64" s="5">
        <v>2009</v>
      </c>
      <c r="C64" s="5">
        <v>2010</v>
      </c>
      <c r="D64" s="5">
        <v>2011</v>
      </c>
      <c r="E64" s="5">
        <v>2012</v>
      </c>
      <c r="F64" s="5">
        <v>2013</v>
      </c>
      <c r="G64" s="5">
        <v>2014</v>
      </c>
      <c r="H64" s="5">
        <v>2015</v>
      </c>
      <c r="I64" s="5">
        <v>2016</v>
      </c>
      <c r="J64" s="5">
        <v>2017</v>
      </c>
      <c r="K64" s="5">
        <v>2018</v>
      </c>
      <c r="L64" s="5">
        <v>2019</v>
      </c>
      <c r="M64" s="5">
        <v>2020</v>
      </c>
      <c r="N64" s="5">
        <v>2021</v>
      </c>
    </row>
    <row r="65" spans="1:14">
      <c r="A65" s="5" t="s">
        <v>52</v>
      </c>
      <c r="B65">
        <v>0</v>
      </c>
      <c r="C65">
        <v>0</v>
      </c>
      <c r="D65">
        <v>1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  <c r="M65">
        <v>1</v>
      </c>
      <c r="N65">
        <v>1.2644</v>
      </c>
    </row>
    <row r="66" spans="1:14">
      <c r="A66" s="5" t="s">
        <v>53</v>
      </c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  <c r="M66">
        <v>1</v>
      </c>
      <c r="N66">
        <v>1.1807000000000001</v>
      </c>
    </row>
    <row r="67" spans="1:14">
      <c r="A67" s="5" t="s">
        <v>54</v>
      </c>
      <c r="B67">
        <v>2</v>
      </c>
      <c r="C67">
        <v>6</v>
      </c>
      <c r="D67">
        <v>6</v>
      </c>
      <c r="E67">
        <v>6</v>
      </c>
      <c r="F67">
        <v>7</v>
      </c>
      <c r="G67">
        <v>7</v>
      </c>
      <c r="H67">
        <v>7</v>
      </c>
      <c r="I67">
        <v>7</v>
      </c>
      <c r="J67">
        <v>7</v>
      </c>
      <c r="K67">
        <v>24</v>
      </c>
      <c r="L67">
        <v>25</v>
      </c>
      <c r="M67">
        <v>24</v>
      </c>
      <c r="N67">
        <v>24.4635</v>
      </c>
    </row>
    <row r="68" spans="1:14">
      <c r="A68" s="5" t="s">
        <v>55</v>
      </c>
      <c r="B68">
        <v>27</v>
      </c>
      <c r="C68">
        <v>30</v>
      </c>
      <c r="D68">
        <v>46</v>
      </c>
      <c r="E68">
        <v>54</v>
      </c>
      <c r="F68">
        <v>54</v>
      </c>
      <c r="G68">
        <v>67</v>
      </c>
      <c r="H68">
        <v>75</v>
      </c>
      <c r="I68">
        <v>82</v>
      </c>
      <c r="J68">
        <v>84</v>
      </c>
      <c r="K68">
        <v>95</v>
      </c>
      <c r="L68">
        <v>95</v>
      </c>
      <c r="M68">
        <v>101</v>
      </c>
      <c r="N68">
        <v>102.2542</v>
      </c>
    </row>
    <row r="69" spans="1:14">
      <c r="A69" s="5" t="s">
        <v>56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0.33079999999999998</v>
      </c>
    </row>
    <row r="70" spans="1:14">
      <c r="A70" s="5" t="s">
        <v>57</v>
      </c>
      <c r="B70">
        <v>10</v>
      </c>
      <c r="C70">
        <v>10</v>
      </c>
      <c r="D70">
        <v>10</v>
      </c>
      <c r="E70">
        <v>10</v>
      </c>
      <c r="F70">
        <v>10</v>
      </c>
      <c r="G70">
        <v>10</v>
      </c>
      <c r="H70">
        <v>11</v>
      </c>
      <c r="I70">
        <v>11</v>
      </c>
      <c r="J70">
        <v>11</v>
      </c>
      <c r="K70">
        <v>17</v>
      </c>
      <c r="L70">
        <v>11</v>
      </c>
      <c r="M70">
        <v>10</v>
      </c>
      <c r="N70">
        <v>10.220000000000001</v>
      </c>
    </row>
    <row r="71" spans="1:14">
      <c r="A71" s="5" t="s">
        <v>58</v>
      </c>
      <c r="B71">
        <v>2</v>
      </c>
      <c r="C71">
        <v>2</v>
      </c>
      <c r="D71">
        <v>2</v>
      </c>
      <c r="E71">
        <v>2</v>
      </c>
      <c r="F71">
        <v>2</v>
      </c>
      <c r="G71">
        <v>2</v>
      </c>
      <c r="H71">
        <v>2</v>
      </c>
      <c r="I71">
        <v>2</v>
      </c>
      <c r="J71">
        <v>2</v>
      </c>
      <c r="K71">
        <v>2</v>
      </c>
      <c r="L71">
        <v>2</v>
      </c>
      <c r="M71">
        <v>2</v>
      </c>
      <c r="N71">
        <v>1.8338000000000001</v>
      </c>
    </row>
    <row r="73" spans="1:14" ht="16.149999999999999">
      <c r="A73" s="3" t="s">
        <v>59</v>
      </c>
    </row>
    <row r="74" spans="1:14">
      <c r="A74" s="4"/>
      <c r="B74" s="5">
        <v>2009</v>
      </c>
      <c r="C74" s="5">
        <v>2010</v>
      </c>
      <c r="D74" s="5">
        <v>2011</v>
      </c>
      <c r="E74" s="5">
        <v>2012</v>
      </c>
      <c r="F74" s="5">
        <v>2013</v>
      </c>
      <c r="G74" s="5">
        <v>2014</v>
      </c>
      <c r="H74" s="5">
        <v>2015</v>
      </c>
      <c r="I74" s="5">
        <v>2016</v>
      </c>
      <c r="J74" s="5">
        <v>2017</v>
      </c>
      <c r="K74" s="5">
        <v>2018</v>
      </c>
      <c r="L74" s="5">
        <v>2019</v>
      </c>
      <c r="M74" s="5">
        <v>2020</v>
      </c>
      <c r="N74" s="5">
        <v>2021</v>
      </c>
    </row>
    <row r="75" spans="1:14">
      <c r="A75" s="5" t="s">
        <v>60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</row>
    <row r="76" spans="1:14">
      <c r="A76" s="5" t="s">
        <v>61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14">
      <c r="A77" s="5" t="s">
        <v>62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2</v>
      </c>
      <c r="N77">
        <v>0</v>
      </c>
    </row>
    <row r="78" spans="1:14">
      <c r="A78" s="5" t="s">
        <v>63</v>
      </c>
      <c r="B78">
        <v>4</v>
      </c>
      <c r="C78">
        <v>5</v>
      </c>
      <c r="D78">
        <v>5</v>
      </c>
      <c r="E78">
        <v>6</v>
      </c>
      <c r="F78">
        <v>22</v>
      </c>
      <c r="G78">
        <v>27</v>
      </c>
      <c r="H78">
        <v>27</v>
      </c>
      <c r="I78">
        <v>27</v>
      </c>
      <c r="J78">
        <v>54</v>
      </c>
      <c r="K78">
        <v>25</v>
      </c>
      <c r="L78">
        <v>23</v>
      </c>
      <c r="M78">
        <v>22</v>
      </c>
      <c r="N78">
        <v>23.5884</v>
      </c>
    </row>
    <row r="79" spans="1:14">
      <c r="A79" s="5" t="s">
        <v>64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14">
      <c r="A80" s="5" t="s">
        <v>65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>
      <c r="A81" s="5" t="s">
        <v>66</v>
      </c>
      <c r="B81">
        <v>15</v>
      </c>
      <c r="C81">
        <v>16</v>
      </c>
      <c r="D81">
        <v>17</v>
      </c>
      <c r="E81">
        <v>6</v>
      </c>
      <c r="F81">
        <v>0</v>
      </c>
      <c r="G81">
        <v>0</v>
      </c>
      <c r="H81">
        <v>0</v>
      </c>
      <c r="I81">
        <v>0</v>
      </c>
      <c r="J81">
        <v>0</v>
      </c>
      <c r="K81">
        <v>8</v>
      </c>
      <c r="L81">
        <v>11</v>
      </c>
      <c r="M81">
        <v>0</v>
      </c>
      <c r="N81">
        <v>0</v>
      </c>
    </row>
    <row r="84" spans="1:14" ht="22.15">
      <c r="A84" s="2" t="s">
        <v>67</v>
      </c>
    </row>
    <row r="86" spans="1:14" ht="16.149999999999999">
      <c r="A86" s="3" t="s">
        <v>2</v>
      </c>
    </row>
    <row r="87" spans="1:14">
      <c r="A87" s="4"/>
      <c r="B87" s="5">
        <v>2009</v>
      </c>
      <c r="C87" s="5">
        <v>2010</v>
      </c>
      <c r="D87" s="5">
        <v>2011</v>
      </c>
      <c r="E87" s="5">
        <v>2012</v>
      </c>
      <c r="F87" s="5">
        <v>2013</v>
      </c>
      <c r="G87" s="5">
        <v>2014</v>
      </c>
      <c r="H87" s="5">
        <v>2015</v>
      </c>
      <c r="I87" s="5">
        <v>2016</v>
      </c>
      <c r="J87" s="5">
        <v>2017</v>
      </c>
      <c r="K87" s="5">
        <v>2018</v>
      </c>
      <c r="L87" s="5">
        <v>2019</v>
      </c>
      <c r="M87" s="5">
        <v>2020</v>
      </c>
      <c r="N87" s="5">
        <v>2021</v>
      </c>
    </row>
    <row r="88" spans="1:14">
      <c r="A88" s="5" t="s">
        <v>5</v>
      </c>
      <c r="B88">
        <v>79129178.504365355</v>
      </c>
      <c r="C88">
        <v>86752819.166162908</v>
      </c>
      <c r="D88">
        <v>88856633.698105946</v>
      </c>
      <c r="E88">
        <v>89859532.033824965</v>
      </c>
      <c r="F88">
        <v>89810446.949314699</v>
      </c>
      <c r="G88">
        <v>90167484.975306839</v>
      </c>
      <c r="H88">
        <v>90006257.974317774</v>
      </c>
      <c r="I88">
        <v>88555271.025950849</v>
      </c>
      <c r="J88">
        <v>88328817.933841586</v>
      </c>
      <c r="K88">
        <v>89044063.112727657</v>
      </c>
      <c r="L88">
        <v>90330833.317694068</v>
      </c>
      <c r="M88">
        <v>89816366.348479286</v>
      </c>
      <c r="N88">
        <v>94029055.611785412</v>
      </c>
    </row>
    <row r="89" spans="1:14">
      <c r="A89" s="5" t="s">
        <v>68</v>
      </c>
      <c r="B89">
        <v>70944238.990661353</v>
      </c>
      <c r="C89">
        <v>78194973.216353998</v>
      </c>
      <c r="D89">
        <v>80214024.49628751</v>
      </c>
      <c r="E89">
        <v>80988305.294558704</v>
      </c>
      <c r="F89">
        <v>80517593.982729048</v>
      </c>
      <c r="G89">
        <v>80767437.781671226</v>
      </c>
      <c r="H89">
        <v>80138396.553194493</v>
      </c>
      <c r="I89">
        <v>78606925.712261677</v>
      </c>
      <c r="J89">
        <v>78122318.567227378</v>
      </c>
      <c r="K89">
        <v>78485646.878969312</v>
      </c>
      <c r="L89">
        <v>79512587.821221888</v>
      </c>
      <c r="M89">
        <v>78761694.340277523</v>
      </c>
      <c r="N89">
        <v>82651956.1363644</v>
      </c>
    </row>
    <row r="90" spans="1:14">
      <c r="A90" s="5" t="s">
        <v>69</v>
      </c>
      <c r="B90">
        <v>8184939.5137040019</v>
      </c>
      <c r="C90">
        <v>8557845.9498089105</v>
      </c>
      <c r="D90">
        <v>8642609.2018184364</v>
      </c>
      <c r="E90">
        <v>8871226.7392662615</v>
      </c>
      <c r="F90">
        <v>9292852.966585651</v>
      </c>
      <c r="G90">
        <v>9400047.1936356127</v>
      </c>
      <c r="H90">
        <v>9867861.4211232811</v>
      </c>
      <c r="I90">
        <v>9948345.3136891723</v>
      </c>
      <c r="J90">
        <v>10206499.366614209</v>
      </c>
      <c r="K90">
        <v>10558416.233758351</v>
      </c>
      <c r="L90">
        <v>10818245.49647218</v>
      </c>
      <c r="M90">
        <v>11054672.008201759</v>
      </c>
      <c r="N90">
        <v>11377099.47542101</v>
      </c>
    </row>
    <row r="91" spans="1:14">
      <c r="A91" s="5" t="s">
        <v>70</v>
      </c>
      <c r="B91">
        <v>2811427.5043653511</v>
      </c>
      <c r="C91">
        <v>2938472.166162903</v>
      </c>
      <c r="D91">
        <v>3032432.6981059411</v>
      </c>
      <c r="E91">
        <v>3056504.0338249691</v>
      </c>
      <c r="F91">
        <v>3100334.949314699</v>
      </c>
      <c r="G91">
        <v>3192715.9753068448</v>
      </c>
      <c r="H91">
        <v>3253590.9743177728</v>
      </c>
      <c r="I91">
        <v>3291562.02595085</v>
      </c>
      <c r="J91">
        <v>3360330.933841588</v>
      </c>
      <c r="K91">
        <v>3440350.1127276588</v>
      </c>
      <c r="L91">
        <v>3790941.317694067</v>
      </c>
      <c r="M91">
        <v>3718472.348479283</v>
      </c>
      <c r="N91">
        <v>3900946.3749854011</v>
      </c>
    </row>
    <row r="92" spans="1:14">
      <c r="A92" s="5" t="s">
        <v>71</v>
      </c>
      <c r="B92">
        <v>589220.95599826099</v>
      </c>
      <c r="C92">
        <v>622431.96932686947</v>
      </c>
      <c r="D92">
        <v>655203.57035840838</v>
      </c>
      <c r="E92">
        <v>689737.90913644317</v>
      </c>
      <c r="F92">
        <v>726665.676399927</v>
      </c>
      <c r="G92">
        <v>764838.78587634128</v>
      </c>
      <c r="H92">
        <v>802049.5791019008</v>
      </c>
      <c r="I92">
        <v>842235.9682022403</v>
      </c>
      <c r="J92">
        <v>885891.58734026179</v>
      </c>
      <c r="K92">
        <v>931733.37675320765</v>
      </c>
      <c r="L92">
        <v>1060564.1224166029</v>
      </c>
      <c r="M92">
        <v>1116124.5834815151</v>
      </c>
      <c r="N92">
        <v>1172293.1735882789</v>
      </c>
    </row>
    <row r="93" spans="1:14">
      <c r="A93" s="5" t="s">
        <v>72</v>
      </c>
      <c r="B93">
        <v>2222206.5483670901</v>
      </c>
      <c r="C93">
        <v>2316040.1968360338</v>
      </c>
      <c r="D93">
        <v>2377229.127747532</v>
      </c>
      <c r="E93">
        <v>2366766.1246885261</v>
      </c>
      <c r="F93">
        <v>2373669.272914771</v>
      </c>
      <c r="G93">
        <v>2427877.1894305041</v>
      </c>
      <c r="H93">
        <v>2451541.3952158722</v>
      </c>
      <c r="I93">
        <v>2449326.0577486102</v>
      </c>
      <c r="J93">
        <v>2474439.3465013262</v>
      </c>
      <c r="K93">
        <v>2508616.735974452</v>
      </c>
      <c r="L93">
        <v>2730377.1952774641</v>
      </c>
      <c r="M93">
        <v>2602347.7649977668</v>
      </c>
      <c r="N93">
        <v>2728653.201397121</v>
      </c>
    </row>
    <row r="94" spans="1:14">
      <c r="A94" s="5" t="s">
        <v>73</v>
      </c>
      <c r="B94">
        <v>7563379.6798204519</v>
      </c>
      <c r="C94">
        <v>7908075.481457944</v>
      </c>
      <c r="D94">
        <v>7956917.0498870304</v>
      </c>
      <c r="E94">
        <v>8145007.6886233278</v>
      </c>
      <c r="F94">
        <v>8528785.7256764416</v>
      </c>
      <c r="G94">
        <v>8595588.1873713024</v>
      </c>
      <c r="H94">
        <v>9025658.5999203157</v>
      </c>
      <c r="I94">
        <v>9061836.6782125887</v>
      </c>
      <c r="J94">
        <v>9273085.7403102499</v>
      </c>
      <c r="K94">
        <v>9576577.0141548831</v>
      </c>
      <c r="L94">
        <v>9705185.7553527988</v>
      </c>
      <c r="M94">
        <v>9880917.2534842435</v>
      </c>
      <c r="N94">
        <v>10142735.9085961</v>
      </c>
    </row>
    <row r="95" spans="1:14">
      <c r="A95" s="5" t="s">
        <v>74</v>
      </c>
      <c r="B95">
        <v>7390406</v>
      </c>
      <c r="C95">
        <v>7704595</v>
      </c>
      <c r="D95">
        <v>7751478</v>
      </c>
      <c r="E95">
        <v>7913357</v>
      </c>
      <c r="F95">
        <v>8287855</v>
      </c>
      <c r="G95">
        <v>8347026</v>
      </c>
      <c r="H95">
        <v>8763511</v>
      </c>
      <c r="I95">
        <v>8765614</v>
      </c>
      <c r="J95">
        <v>8965152</v>
      </c>
      <c r="K95">
        <v>9268761</v>
      </c>
      <c r="L95">
        <v>9378735</v>
      </c>
      <c r="M95">
        <v>9546153</v>
      </c>
      <c r="N95">
        <v>9758869.9152000006</v>
      </c>
    </row>
    <row r="96" spans="1:14">
      <c r="A96" s="5" t="s">
        <v>75</v>
      </c>
      <c r="B96">
        <v>4669435</v>
      </c>
      <c r="C96">
        <v>5230396</v>
      </c>
      <c r="D96">
        <v>5456290</v>
      </c>
      <c r="E96">
        <v>5637885</v>
      </c>
      <c r="F96">
        <v>5335280</v>
      </c>
      <c r="G96">
        <v>5224624</v>
      </c>
      <c r="H96">
        <v>5250185</v>
      </c>
      <c r="I96">
        <v>5787126</v>
      </c>
      <c r="J96">
        <v>5843230</v>
      </c>
      <c r="K96">
        <v>6000823</v>
      </c>
      <c r="L96">
        <v>6066203</v>
      </c>
      <c r="M96">
        <v>6279819</v>
      </c>
      <c r="N96">
        <v>7264372.1809999999</v>
      </c>
    </row>
    <row r="97" spans="1:14">
      <c r="A97" s="5" t="s">
        <v>76</v>
      </c>
      <c r="B97">
        <v>182077.55770573861</v>
      </c>
      <c r="C97">
        <v>214189.98048204591</v>
      </c>
      <c r="D97">
        <v>216251.6314600324</v>
      </c>
      <c r="E97">
        <v>243842.83012981879</v>
      </c>
      <c r="F97">
        <v>253611.29018572849</v>
      </c>
      <c r="G97">
        <v>261644.40775926609</v>
      </c>
      <c r="H97">
        <v>275944.8420213841</v>
      </c>
      <c r="I97">
        <v>311813.34548693598</v>
      </c>
      <c r="J97">
        <v>324140.779273947</v>
      </c>
      <c r="K97">
        <v>324016.85700513987</v>
      </c>
      <c r="L97">
        <v>343632.37405557802</v>
      </c>
      <c r="M97">
        <v>352383.42472025647</v>
      </c>
      <c r="N97">
        <v>404069.4667327386</v>
      </c>
    </row>
    <row r="98" spans="1:14">
      <c r="A98" s="5" t="s">
        <v>77</v>
      </c>
      <c r="B98">
        <v>4487357.4422942614</v>
      </c>
      <c r="C98">
        <v>5016206.0195179544</v>
      </c>
      <c r="D98">
        <v>5240038.3685399676</v>
      </c>
      <c r="E98">
        <v>5394042.169870181</v>
      </c>
      <c r="F98">
        <v>5081668.7098142719</v>
      </c>
      <c r="G98">
        <v>4962979.592240734</v>
      </c>
      <c r="H98">
        <v>4974240.1579786157</v>
      </c>
      <c r="I98">
        <v>5475312.6545130638</v>
      </c>
      <c r="J98">
        <v>5519089.2207260532</v>
      </c>
      <c r="K98">
        <v>5676806.1429948602</v>
      </c>
      <c r="L98">
        <v>5722570.6259444216</v>
      </c>
      <c r="M98">
        <v>5927435.5752797434</v>
      </c>
      <c r="N98">
        <v>6860302.7142672613</v>
      </c>
    </row>
    <row r="99" spans="1:14">
      <c r="A99" s="5" t="s">
        <v>78</v>
      </c>
      <c r="B99">
        <v>6339</v>
      </c>
      <c r="C99">
        <v>6886</v>
      </c>
      <c r="D99">
        <v>9683</v>
      </c>
      <c r="E99">
        <v>13378</v>
      </c>
      <c r="F99">
        <v>13811</v>
      </c>
      <c r="G99">
        <v>14273</v>
      </c>
      <c r="H99">
        <v>14827</v>
      </c>
      <c r="I99">
        <v>15238</v>
      </c>
      <c r="J99">
        <v>16063</v>
      </c>
      <c r="K99">
        <v>17103</v>
      </c>
      <c r="L99">
        <v>16689</v>
      </c>
      <c r="M99">
        <v>19661</v>
      </c>
      <c r="N99">
        <v>20087.583999999999</v>
      </c>
    </row>
    <row r="100" spans="1:14">
      <c r="A100" s="5" t="s">
        <v>79</v>
      </c>
      <c r="B100">
        <v>16896</v>
      </c>
      <c r="C100">
        <v>9743</v>
      </c>
      <c r="D100">
        <v>9993</v>
      </c>
      <c r="E100">
        <v>10911</v>
      </c>
      <c r="F100">
        <v>10910</v>
      </c>
      <c r="G100">
        <v>12265</v>
      </c>
      <c r="H100">
        <v>11529</v>
      </c>
      <c r="I100">
        <v>13444</v>
      </c>
      <c r="J100">
        <v>15252</v>
      </c>
      <c r="K100">
        <v>16802</v>
      </c>
      <c r="L100">
        <v>18625</v>
      </c>
      <c r="M100">
        <v>20350</v>
      </c>
      <c r="N100">
        <v>21779.335899999998</v>
      </c>
    </row>
    <row r="102" spans="1:14" ht="16.149999999999999">
      <c r="A102" s="3" t="s">
        <v>8</v>
      </c>
    </row>
    <row r="103" spans="1:14">
      <c r="A103" s="4"/>
      <c r="B103" s="5">
        <v>2009</v>
      </c>
      <c r="C103" s="5">
        <v>2010</v>
      </c>
      <c r="D103" s="5">
        <v>2011</v>
      </c>
      <c r="E103" s="5">
        <v>2012</v>
      </c>
      <c r="F103" s="5">
        <v>2013</v>
      </c>
      <c r="G103" s="5">
        <v>2014</v>
      </c>
      <c r="H103" s="5">
        <v>2015</v>
      </c>
      <c r="I103" s="5">
        <v>2016</v>
      </c>
      <c r="J103" s="5">
        <v>2017</v>
      </c>
      <c r="K103" s="5">
        <v>2018</v>
      </c>
      <c r="L103" s="5">
        <v>2019</v>
      </c>
      <c r="M103" s="5">
        <v>2020</v>
      </c>
      <c r="N103" s="5">
        <v>2021</v>
      </c>
    </row>
    <row r="104" spans="1:14">
      <c r="A104" s="5" t="s">
        <v>80</v>
      </c>
      <c r="B104">
        <v>0.89656230901913814</v>
      </c>
      <c r="C104">
        <v>0.90135368473250932</v>
      </c>
      <c r="D104">
        <v>0.9027353519695327</v>
      </c>
      <c r="E104">
        <v>0.90127673115494356</v>
      </c>
      <c r="F104">
        <v>0.89652815143175768</v>
      </c>
      <c r="G104">
        <v>0.8957490364047539</v>
      </c>
      <c r="H104">
        <v>0.89036471859613409</v>
      </c>
      <c r="I104">
        <v>0.88765947866870809</v>
      </c>
      <c r="J104">
        <v>0.8844488174373748</v>
      </c>
      <c r="K104">
        <v>0.88142481525813077</v>
      </c>
      <c r="L104">
        <v>0.88023751028151875</v>
      </c>
      <c r="M104">
        <v>0.87691918012680847</v>
      </c>
      <c r="N104">
        <v>0.87900442686148783</v>
      </c>
    </row>
    <row r="105" spans="1:14">
      <c r="A105" s="5" t="s">
        <v>81</v>
      </c>
      <c r="B105">
        <v>0.1034376909808619</v>
      </c>
      <c r="C105">
        <v>9.8646315267490639E-2</v>
      </c>
      <c r="D105">
        <v>9.7264648030467318E-2</v>
      </c>
      <c r="E105">
        <v>9.8723268845056417E-2</v>
      </c>
      <c r="F105">
        <v>0.10347184856824231</v>
      </c>
      <c r="G105">
        <v>0.1042509635952461</v>
      </c>
      <c r="H105">
        <v>0.1096352814038659</v>
      </c>
      <c r="I105">
        <v>0.11234052133129201</v>
      </c>
      <c r="J105">
        <v>0.1155511825626252</v>
      </c>
      <c r="K105">
        <v>0.11857518474186921</v>
      </c>
      <c r="L105">
        <v>0.1197624897184813</v>
      </c>
      <c r="M105">
        <v>0.1230808198731916</v>
      </c>
      <c r="N105">
        <v>0.1209955731385122</v>
      </c>
    </row>
    <row r="106" spans="1:14">
      <c r="A106" s="5" t="s">
        <v>82</v>
      </c>
      <c r="B106">
        <v>3.5529592970692241E-2</v>
      </c>
      <c r="C106">
        <v>3.3871777244894721E-2</v>
      </c>
      <c r="D106">
        <v>3.4127251640082998E-2</v>
      </c>
      <c r="E106">
        <v>3.4014243838644057E-2</v>
      </c>
      <c r="F106">
        <v>3.4520872065856648E-2</v>
      </c>
      <c r="G106">
        <v>3.5408728281388781E-2</v>
      </c>
      <c r="H106">
        <v>3.6148497310555312E-2</v>
      </c>
      <c r="I106">
        <v>3.7169577686530578E-2</v>
      </c>
      <c r="J106">
        <v>3.8043426963536187E-2</v>
      </c>
      <c r="K106">
        <v>3.8636490659374537E-2</v>
      </c>
      <c r="L106">
        <v>4.1967301512223457E-2</v>
      </c>
      <c r="M106">
        <v>4.1400832606074821E-2</v>
      </c>
      <c r="N106">
        <v>4.1486605917761273E-2</v>
      </c>
    </row>
    <row r="107" spans="1:14">
      <c r="A107" s="5" t="s">
        <v>83</v>
      </c>
      <c r="B107">
        <v>7.4463171125396582E-3</v>
      </c>
      <c r="C107">
        <v>7.1747751290328439E-3</v>
      </c>
      <c r="D107">
        <v>7.3737158734202037E-3</v>
      </c>
      <c r="E107">
        <v>7.6757344883213027E-3</v>
      </c>
      <c r="F107">
        <v>8.0911041096369003E-3</v>
      </c>
      <c r="G107">
        <v>8.4824234155560525E-3</v>
      </c>
      <c r="H107">
        <v>8.9110423780839349E-3</v>
      </c>
      <c r="I107">
        <v>9.5108507765215428E-3</v>
      </c>
      <c r="J107">
        <v>1.002947405006366E-2</v>
      </c>
      <c r="K107">
        <v>1.04637338434754E-2</v>
      </c>
      <c r="L107">
        <v>1.174088717510878E-2</v>
      </c>
      <c r="M107">
        <v>1.242673945582539E-2</v>
      </c>
      <c r="N107">
        <v>1.24673502882799E-2</v>
      </c>
    </row>
    <row r="108" spans="1:14">
      <c r="A108" s="5" t="s">
        <v>84</v>
      </c>
      <c r="B108">
        <v>2.8083275858152582E-2</v>
      </c>
      <c r="C108">
        <v>2.669700211586188E-2</v>
      </c>
      <c r="D108">
        <v>2.6753535766662791E-2</v>
      </c>
      <c r="E108">
        <v>2.633850935032275E-2</v>
      </c>
      <c r="F108">
        <v>2.6429767956219749E-2</v>
      </c>
      <c r="G108">
        <v>2.692630486583273E-2</v>
      </c>
      <c r="H108">
        <v>2.7237454932471369E-2</v>
      </c>
      <c r="I108">
        <v>2.7658726910009031E-2</v>
      </c>
      <c r="J108">
        <v>2.8013952913472528E-2</v>
      </c>
      <c r="K108">
        <v>2.817275681589914E-2</v>
      </c>
      <c r="L108">
        <v>3.022641433711468E-2</v>
      </c>
      <c r="M108">
        <v>2.897409315024943E-2</v>
      </c>
      <c r="N108">
        <v>2.9019255629481381E-2</v>
      </c>
    </row>
    <row r="109" spans="1:14">
      <c r="A109" s="5" t="s">
        <v>85</v>
      </c>
      <c r="B109">
        <v>9.5582689252905612E-2</v>
      </c>
      <c r="C109">
        <v>9.1156409180330272E-2</v>
      </c>
      <c r="D109">
        <v>8.9547811105707448E-2</v>
      </c>
      <c r="E109">
        <v>9.0641554705152269E-2</v>
      </c>
      <c r="F109">
        <v>9.4964294415434053E-2</v>
      </c>
      <c r="G109">
        <v>9.5329133220531548E-2</v>
      </c>
      <c r="H109">
        <v>0.1002781229111389</v>
      </c>
      <c r="I109">
        <v>0.1023297266580218</v>
      </c>
      <c r="J109">
        <v>0.10498369566380709</v>
      </c>
      <c r="K109">
        <v>0.10754874249203079</v>
      </c>
      <c r="L109">
        <v>0.1074404541494664</v>
      </c>
      <c r="M109">
        <v>0.1100124359868578</v>
      </c>
      <c r="N109">
        <v>0.1078681035622869</v>
      </c>
    </row>
    <row r="110" spans="1:14">
      <c r="A110" s="5" t="s">
        <v>86</v>
      </c>
      <c r="B110">
        <v>9.3396723429806497E-2</v>
      </c>
      <c r="C110">
        <v>8.8810889076041719E-2</v>
      </c>
      <c r="D110">
        <v>8.7235782826704467E-2</v>
      </c>
      <c r="E110">
        <v>8.8063634662834109E-2</v>
      </c>
      <c r="F110">
        <v>9.2281636285334631E-2</v>
      </c>
      <c r="G110">
        <v>9.2572461151443963E-2</v>
      </c>
      <c r="H110">
        <v>9.7365574319294157E-2</v>
      </c>
      <c r="I110">
        <v>9.8984666846440611E-2</v>
      </c>
      <c r="J110">
        <v>0.101497475112991</v>
      </c>
      <c r="K110">
        <v>0.1040918470697588</v>
      </c>
      <c r="L110">
        <v>0.10382650813166899</v>
      </c>
      <c r="M110">
        <v>0.10628522827300541</v>
      </c>
      <c r="N110">
        <v>0.1037856846663559</v>
      </c>
    </row>
    <row r="111" spans="1:14">
      <c r="A111" s="5" t="s">
        <v>87</v>
      </c>
      <c r="B111">
        <v>5.9010280256383538E-2</v>
      </c>
      <c r="C111">
        <v>6.0290789974005422E-2</v>
      </c>
      <c r="D111">
        <v>6.1405544785074449E-2</v>
      </c>
      <c r="E111">
        <v>6.2741090148096756E-2</v>
      </c>
      <c r="F111">
        <v>5.9406006553012827E-2</v>
      </c>
      <c r="G111">
        <v>5.7943548069803757E-2</v>
      </c>
      <c r="H111">
        <v>5.8331332933517561E-2</v>
      </c>
      <c r="I111">
        <v>6.5350440837159213E-2</v>
      </c>
      <c r="J111">
        <v>6.6153155184037304E-2</v>
      </c>
      <c r="K111">
        <v>6.7391612536852691E-2</v>
      </c>
      <c r="L111">
        <v>6.7155397301219708E-2</v>
      </c>
      <c r="M111">
        <v>6.9918426399425651E-2</v>
      </c>
      <c r="N111">
        <v>7.7256674904746123E-2</v>
      </c>
    </row>
    <row r="112" spans="1:14">
      <c r="A112" s="5" t="s">
        <v>88</v>
      </c>
      <c r="B112">
        <v>2.3010166558938032E-3</v>
      </c>
      <c r="C112">
        <v>2.4689685308300459E-3</v>
      </c>
      <c r="D112">
        <v>2.4337139778978821E-3</v>
      </c>
      <c r="E112">
        <v>2.7136000445454281E-3</v>
      </c>
      <c r="F112">
        <v>2.8238506632625518E-3</v>
      </c>
      <c r="G112">
        <v>2.9017600727237729E-3</v>
      </c>
      <c r="H112">
        <v>3.0658406229944779E-3</v>
      </c>
      <c r="I112">
        <v>3.5211155911381051E-3</v>
      </c>
      <c r="J112">
        <v>3.6697058429642848E-3</v>
      </c>
      <c r="K112">
        <v>3.638837286602054E-3</v>
      </c>
      <c r="L112">
        <v>3.8041537029446068E-3</v>
      </c>
      <c r="M112">
        <v>3.9233765408972464E-3</v>
      </c>
      <c r="N112">
        <v>4.297283048348444E-3</v>
      </c>
    </row>
    <row r="113" spans="1:14">
      <c r="A113" s="5" t="s">
        <v>89</v>
      </c>
      <c r="B113">
        <v>5.6709263600489737E-2</v>
      </c>
      <c r="C113">
        <v>5.7821821443175381E-2</v>
      </c>
      <c r="D113">
        <v>5.8971830807176558E-2</v>
      </c>
      <c r="E113">
        <v>6.0027490103551323E-2</v>
      </c>
      <c r="F113">
        <v>5.6582155889750282E-2</v>
      </c>
      <c r="G113">
        <v>5.504178799707999E-2</v>
      </c>
      <c r="H113">
        <v>5.5265492310523079E-2</v>
      </c>
      <c r="I113">
        <v>6.1829325246021097E-2</v>
      </c>
      <c r="J113">
        <v>6.2483449341073027E-2</v>
      </c>
      <c r="K113">
        <v>6.3752775250250651E-2</v>
      </c>
      <c r="L113">
        <v>6.3351243598275098E-2</v>
      </c>
      <c r="M113">
        <v>6.5995049858528401E-2</v>
      </c>
      <c r="N113">
        <v>7.2959391856397687E-2</v>
      </c>
    </row>
    <row r="114" spans="1:14">
      <c r="A114" s="5" t="s">
        <v>90</v>
      </c>
      <c r="B114">
        <v>8.0109513580382908E-5</v>
      </c>
      <c r="C114">
        <v>7.9374942119296764E-5</v>
      </c>
      <c r="D114">
        <v>1.0897329323659039E-4</v>
      </c>
      <c r="E114">
        <v>1.4887680468850259E-4</v>
      </c>
      <c r="F114">
        <v>1.5377943734980361E-4</v>
      </c>
      <c r="G114">
        <v>1.5829431201179429E-4</v>
      </c>
      <c r="H114">
        <v>1.6473299005754369E-4</v>
      </c>
      <c r="I114">
        <v>1.720733257711396E-4</v>
      </c>
      <c r="J114">
        <v>1.818545790121544E-4</v>
      </c>
      <c r="K114">
        <v>1.9207344546202939E-4</v>
      </c>
      <c r="L114">
        <v>1.8475419064611849E-4</v>
      </c>
      <c r="M114">
        <v>2.1890219788804551E-4</v>
      </c>
      <c r="N114">
        <v>2.1363166809773069E-4</v>
      </c>
    </row>
    <row r="115" spans="1:14">
      <c r="A115" s="5" t="s">
        <v>91</v>
      </c>
      <c r="B115">
        <v>2.1352426904151279E-4</v>
      </c>
      <c r="C115">
        <v>1.1230758946678891E-4</v>
      </c>
      <c r="D115">
        <v>1.124620592082255E-4</v>
      </c>
      <c r="E115">
        <v>1.214228446670841E-4</v>
      </c>
      <c r="F115">
        <v>1.214780726584865E-4</v>
      </c>
      <c r="G115">
        <v>1.360246435104503E-4</v>
      </c>
      <c r="H115">
        <v>1.2809109343585491E-4</v>
      </c>
      <c r="I115">
        <v>1.5181479142060641E-4</v>
      </c>
      <c r="J115">
        <v>1.7267297759405959E-4</v>
      </c>
      <c r="K115">
        <v>1.886930965709535E-4</v>
      </c>
      <c r="L115">
        <v>2.0618651811276631E-4</v>
      </c>
      <c r="M115">
        <v>2.2657340557559249E-4</v>
      </c>
      <c r="N115">
        <v>2.316234674303186E-4</v>
      </c>
    </row>
  </sheetData>
  <conditionalFormatting sqref="A8:A12">
    <cfRule type="notContainsBlanks" dxfId="87" priority="4">
      <formula>LEN(TRIM(A8))&gt;0</formula>
    </cfRule>
  </conditionalFormatting>
  <conditionalFormatting sqref="A16:A21">
    <cfRule type="notContainsBlanks" dxfId="86" priority="6">
      <formula>LEN(TRIM(A16))&gt;0</formula>
    </cfRule>
  </conditionalFormatting>
  <conditionalFormatting sqref="A25:A32">
    <cfRule type="notContainsBlanks" dxfId="85" priority="8">
      <formula>LEN(TRIM(A25))&gt;0</formula>
    </cfRule>
  </conditionalFormatting>
  <conditionalFormatting sqref="A35:A41">
    <cfRule type="notContainsBlanks" dxfId="84" priority="10">
      <formula>LEN(TRIM(A35))&gt;0</formula>
    </cfRule>
  </conditionalFormatting>
  <conditionalFormatting sqref="A45:A52">
    <cfRule type="notContainsBlanks" dxfId="83" priority="12">
      <formula>LEN(TRIM(A45))&gt;0</formula>
    </cfRule>
  </conditionalFormatting>
  <conditionalFormatting sqref="A55:A62">
    <cfRule type="notContainsBlanks" dxfId="82" priority="14">
      <formula>LEN(TRIM(A55))&gt;0</formula>
    </cfRule>
  </conditionalFormatting>
  <conditionalFormatting sqref="A65:A71">
    <cfRule type="notContainsBlanks" dxfId="81" priority="16">
      <formula>LEN(TRIM(A65))&gt;0</formula>
    </cfRule>
  </conditionalFormatting>
  <conditionalFormatting sqref="A75:A81">
    <cfRule type="notContainsBlanks" dxfId="80" priority="18">
      <formula>LEN(TRIM(A75))&gt;0</formula>
    </cfRule>
  </conditionalFormatting>
  <conditionalFormatting sqref="A88:A100">
    <cfRule type="notContainsBlanks" dxfId="79" priority="20">
      <formula>LEN(TRIM(A88))&gt;0</formula>
    </cfRule>
  </conditionalFormatting>
  <conditionalFormatting sqref="A104:A115">
    <cfRule type="notContainsBlanks" dxfId="78" priority="22">
      <formula>LEN(TRIM(A104))&gt;0</formula>
    </cfRule>
  </conditionalFormatting>
  <conditionalFormatting sqref="B8:N12">
    <cfRule type="notContainsBlanks" dxfId="77" priority="3">
      <formula>LEN(TRIM(B8))&gt;0</formula>
    </cfRule>
  </conditionalFormatting>
  <conditionalFormatting sqref="B16:N21">
    <cfRule type="notContainsBlanks" dxfId="76" priority="5">
      <formula>LEN(TRIM(B16))&gt;0</formula>
    </cfRule>
  </conditionalFormatting>
  <conditionalFormatting sqref="B25:N31">
    <cfRule type="notContainsBlanks" dxfId="75" priority="7">
      <formula>LEN(TRIM(B25))&gt;0</formula>
    </cfRule>
  </conditionalFormatting>
  <conditionalFormatting sqref="B35:N41">
    <cfRule type="notContainsBlanks" dxfId="74" priority="9">
      <formula>LEN(TRIM(B35))&gt;0</formula>
    </cfRule>
  </conditionalFormatting>
  <conditionalFormatting sqref="B45:N51">
    <cfRule type="notContainsBlanks" dxfId="73" priority="11">
      <formula>LEN(TRIM(B45))&gt;0</formula>
    </cfRule>
  </conditionalFormatting>
  <conditionalFormatting sqref="B55:N61">
    <cfRule type="notContainsBlanks" dxfId="72" priority="13">
      <formula>LEN(TRIM(B55))&gt;0</formula>
    </cfRule>
  </conditionalFormatting>
  <conditionalFormatting sqref="B65:N71">
    <cfRule type="notContainsBlanks" dxfId="71" priority="15">
      <formula>LEN(TRIM(B65))&gt;0</formula>
    </cfRule>
  </conditionalFormatting>
  <conditionalFormatting sqref="B75:N81">
    <cfRule type="notContainsBlanks" dxfId="70" priority="17">
      <formula>LEN(TRIM(B75))&gt;0</formula>
    </cfRule>
  </conditionalFormatting>
  <conditionalFormatting sqref="B88:N100">
    <cfRule type="notContainsBlanks" dxfId="69" priority="19">
      <formula>LEN(TRIM(B88))&gt;0</formula>
    </cfRule>
  </conditionalFormatting>
  <conditionalFormatting sqref="B104:N115">
    <cfRule type="notContainsBlanks" dxfId="68" priority="21">
      <formula>LEN(TRIM(B104))&gt;0</formula>
    </cfRule>
  </conditionalFormatting>
  <conditionalFormatting sqref="P45:P51">
    <cfRule type="notContainsBlanks" dxfId="67" priority="2">
      <formula>LEN(TRIM(P45))&gt;0</formula>
    </cfRule>
  </conditionalFormatting>
  <conditionalFormatting sqref="R45:R51">
    <cfRule type="notContainsBlanks" dxfId="66" priority="1">
      <formula>LEN(TRIM(R45))&gt;0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5"/>
  <sheetViews>
    <sheetView topLeftCell="A10" zoomScale="55" zoomScaleNormal="55" workbookViewId="0">
      <selection activeCell="AB45" sqref="AB45"/>
    </sheetView>
  </sheetViews>
  <sheetFormatPr defaultRowHeight="14.45"/>
  <cols>
    <col min="1" max="1" width="83.85546875" customWidth="1"/>
    <col min="2" max="11" width="12.7109375" hidden="1" customWidth="1"/>
    <col min="12" max="12" width="16.7109375" customWidth="1"/>
    <col min="13" max="13" width="12.7109375" customWidth="1"/>
    <col min="14" max="14" width="17.7109375" customWidth="1"/>
    <col min="15" max="15" width="15.28515625" customWidth="1"/>
    <col min="16" max="17" width="26.7109375" customWidth="1"/>
    <col min="18" max="18" width="23.85546875" customWidth="1"/>
    <col min="19" max="19" width="21.42578125" customWidth="1"/>
  </cols>
  <sheetData>
    <row r="1" spans="1:14" ht="36.6">
      <c r="A1" s="1" t="s">
        <v>0</v>
      </c>
    </row>
    <row r="4" spans="1:14" ht="22.15">
      <c r="A4" s="2" t="s">
        <v>1</v>
      </c>
      <c r="D4" s="22"/>
    </row>
    <row r="6" spans="1:14" ht="16.149999999999999">
      <c r="A6" s="3" t="s">
        <v>2</v>
      </c>
    </row>
    <row r="7" spans="1:14">
      <c r="A7" s="4"/>
      <c r="B7" s="5">
        <v>2009</v>
      </c>
      <c r="C7" s="5">
        <v>2010</v>
      </c>
      <c r="D7" s="5">
        <v>2011</v>
      </c>
      <c r="E7" s="5">
        <v>2012</v>
      </c>
      <c r="F7" s="5">
        <v>2013</v>
      </c>
      <c r="G7" s="5">
        <v>2014</v>
      </c>
      <c r="H7" s="5">
        <v>2015</v>
      </c>
      <c r="I7" s="5">
        <v>2016</v>
      </c>
      <c r="J7" s="5">
        <v>2017</v>
      </c>
      <c r="K7" s="5">
        <v>2018</v>
      </c>
      <c r="L7" s="5">
        <v>2019</v>
      </c>
      <c r="M7" s="5">
        <v>2020</v>
      </c>
      <c r="N7" s="5">
        <v>2021</v>
      </c>
    </row>
    <row r="8" spans="1:14">
      <c r="A8" s="5" t="s">
        <v>3</v>
      </c>
      <c r="B8">
        <v>100763501</v>
      </c>
      <c r="C8">
        <v>110621914</v>
      </c>
      <c r="D8">
        <v>114129558</v>
      </c>
      <c r="E8">
        <v>115839920</v>
      </c>
      <c r="F8">
        <v>116666324</v>
      </c>
      <c r="G8">
        <v>118096504</v>
      </c>
      <c r="H8">
        <v>117439771</v>
      </c>
      <c r="I8">
        <v>116580618</v>
      </c>
      <c r="J8">
        <v>117619147</v>
      </c>
      <c r="K8">
        <v>119594269</v>
      </c>
      <c r="L8">
        <v>120978863</v>
      </c>
      <c r="M8">
        <v>120269709</v>
      </c>
      <c r="N8">
        <v>127139225.88070001</v>
      </c>
    </row>
    <row r="9" spans="1:14">
      <c r="A9" s="5" t="s">
        <v>4</v>
      </c>
      <c r="B9">
        <v>21634322.495634649</v>
      </c>
      <c r="C9">
        <v>23869094.833837099</v>
      </c>
      <c r="D9">
        <v>25272924.301894061</v>
      </c>
      <c r="E9">
        <v>25980387.966175031</v>
      </c>
      <c r="F9">
        <v>26855877.050685301</v>
      </c>
      <c r="G9">
        <v>27929019.02469315</v>
      </c>
      <c r="H9">
        <v>27433513.02568223</v>
      </c>
      <c r="I9">
        <v>28025346.974049151</v>
      </c>
      <c r="J9">
        <v>29290329.06615841</v>
      </c>
      <c r="K9">
        <v>30550205.887272339</v>
      </c>
      <c r="L9">
        <v>30648029.682305928</v>
      </c>
      <c r="M9">
        <v>30453342.651520722</v>
      </c>
      <c r="N9">
        <v>33110170.268914599</v>
      </c>
    </row>
    <row r="10" spans="1:14">
      <c r="A10" s="5" t="s">
        <v>5</v>
      </c>
      <c r="B10">
        <v>79129178.504365355</v>
      </c>
      <c r="C10">
        <v>86752819.166162908</v>
      </c>
      <c r="D10">
        <v>88856633.698105946</v>
      </c>
      <c r="E10">
        <v>89859532.033824965</v>
      </c>
      <c r="F10">
        <v>89810446.949314699</v>
      </c>
      <c r="G10">
        <v>90167484.975306839</v>
      </c>
      <c r="H10">
        <v>90006257.974317774</v>
      </c>
      <c r="I10">
        <v>88555271.025950849</v>
      </c>
      <c r="J10">
        <v>88328817.933841586</v>
      </c>
      <c r="K10">
        <v>89044063.112727657</v>
      </c>
      <c r="L10">
        <v>90330833.317694068</v>
      </c>
      <c r="M10">
        <v>89816366.348479286</v>
      </c>
      <c r="N10">
        <v>94029055.611785412</v>
      </c>
    </row>
    <row r="11" spans="1:14">
      <c r="A11" s="5" t="s">
        <v>6</v>
      </c>
      <c r="B11">
        <v>88021189.944109008</v>
      </c>
      <c r="C11">
        <v>96991448.432156622</v>
      </c>
      <c r="D11">
        <v>100006670.0793343</v>
      </c>
      <c r="E11">
        <v>101081608.6367024</v>
      </c>
      <c r="F11">
        <v>101054190.1289552</v>
      </c>
      <c r="G11">
        <v>101979315.20530009</v>
      </c>
      <c r="H11">
        <v>100782860.3733644</v>
      </c>
      <c r="I11">
        <v>99432540.875674665</v>
      </c>
      <c r="J11">
        <v>99659457.430911779</v>
      </c>
      <c r="K11">
        <v>100728183.30647101</v>
      </c>
      <c r="L11">
        <v>101551126.8070697</v>
      </c>
      <c r="M11">
        <v>100034249.56611121</v>
      </c>
      <c r="N11">
        <v>105770154.3438441</v>
      </c>
    </row>
    <row r="12" spans="1:14">
      <c r="A12" s="5" t="s">
        <v>7</v>
      </c>
      <c r="B12">
        <v>12742311.055891</v>
      </c>
      <c r="C12">
        <v>13630465.56784337</v>
      </c>
      <c r="D12">
        <v>14122887.92066575</v>
      </c>
      <c r="E12">
        <v>14758311.3632976</v>
      </c>
      <c r="F12">
        <v>15612133.871044749</v>
      </c>
      <c r="G12">
        <v>16117188.79469992</v>
      </c>
      <c r="H12">
        <v>16656910.626635579</v>
      </c>
      <c r="I12">
        <v>17148077.124325331</v>
      </c>
      <c r="J12">
        <v>17959689.569088221</v>
      </c>
      <c r="K12">
        <v>18866085.69352898</v>
      </c>
      <c r="L12">
        <v>19427736.19293033</v>
      </c>
      <c r="M12">
        <v>20235459.433888782</v>
      </c>
      <c r="N12">
        <v>21369071.536855921</v>
      </c>
    </row>
    <row r="14" spans="1:14" ht="16.149999999999999">
      <c r="A14" s="3" t="s">
        <v>8</v>
      </c>
    </row>
    <row r="15" spans="1:14">
      <c r="A15" s="4"/>
      <c r="B15" s="5">
        <v>2009</v>
      </c>
      <c r="C15" s="5">
        <v>2010</v>
      </c>
      <c r="D15" s="5">
        <v>2011</v>
      </c>
      <c r="E15" s="5">
        <v>2012</v>
      </c>
      <c r="F15" s="5">
        <v>2013</v>
      </c>
      <c r="G15" s="5">
        <v>2014</v>
      </c>
      <c r="H15" s="5">
        <v>2015</v>
      </c>
      <c r="I15" s="5">
        <v>2016</v>
      </c>
      <c r="J15" s="5">
        <v>2017</v>
      </c>
      <c r="K15" s="5">
        <v>2018</v>
      </c>
      <c r="L15" s="5">
        <v>2019</v>
      </c>
      <c r="M15" s="5">
        <v>2020</v>
      </c>
      <c r="N15" s="5">
        <v>2021</v>
      </c>
    </row>
    <row r="16" spans="1:14">
      <c r="A16" s="5" t="s">
        <v>9</v>
      </c>
      <c r="B16">
        <v>0.87354239452347937</v>
      </c>
      <c r="C16">
        <v>0.87678331467087633</v>
      </c>
      <c r="D16">
        <v>0.87625565043662268</v>
      </c>
      <c r="E16">
        <v>0.87259736226252904</v>
      </c>
      <c r="F16">
        <v>0.86618131663216924</v>
      </c>
      <c r="G16">
        <v>0.86352526748209313</v>
      </c>
      <c r="H16">
        <v>0.85816635638164196</v>
      </c>
      <c r="I16">
        <v>0.85290799261052697</v>
      </c>
      <c r="J16">
        <v>0.84730641203265811</v>
      </c>
      <c r="K16">
        <v>0.84224924947257318</v>
      </c>
      <c r="L16">
        <v>0.83941214431044597</v>
      </c>
      <c r="M16">
        <v>0.83174932738975216</v>
      </c>
      <c r="N16">
        <v>0.83192385049671924</v>
      </c>
    </row>
    <row r="17" spans="1:20">
      <c r="A17" s="5" t="s">
        <v>10</v>
      </c>
      <c r="B17">
        <v>0.12645760547652071</v>
      </c>
      <c r="C17">
        <v>0.1232166853291236</v>
      </c>
      <c r="D17">
        <v>0.12374434956337731</v>
      </c>
      <c r="E17">
        <v>0.12740263773747079</v>
      </c>
      <c r="F17">
        <v>0.1338186833678307</v>
      </c>
      <c r="G17">
        <v>0.1364747325179069</v>
      </c>
      <c r="H17">
        <v>0.1418336436183581</v>
      </c>
      <c r="I17">
        <v>0.14709200738947301</v>
      </c>
      <c r="J17">
        <v>0.15269358796734189</v>
      </c>
      <c r="K17">
        <v>0.1577507505274269</v>
      </c>
      <c r="L17">
        <v>0.160587855689554</v>
      </c>
      <c r="M17">
        <v>0.16825067261024779</v>
      </c>
      <c r="N17">
        <v>0.16807614950328079</v>
      </c>
      <c r="P17">
        <f>N17*N8</f>
        <v>21369071.536855921</v>
      </c>
    </row>
    <row r="18" spans="1:20">
      <c r="A18" s="5" t="s">
        <v>11</v>
      </c>
      <c r="B18">
        <v>5.084537007289236E-2</v>
      </c>
      <c r="C18">
        <v>5.1331805625432658E-2</v>
      </c>
      <c r="D18">
        <v>5.3586523915265798E-2</v>
      </c>
      <c r="E18">
        <v>5.6565418321834003E-2</v>
      </c>
      <c r="F18">
        <v>6.0182110313675603E-2</v>
      </c>
      <c r="G18">
        <v>6.313008543369461E-2</v>
      </c>
      <c r="H18">
        <v>6.4413807351635585E-2</v>
      </c>
      <c r="I18">
        <v>6.8736003602574799E-2</v>
      </c>
      <c r="J18">
        <v>7.3183380507038279E-2</v>
      </c>
      <c r="K18">
        <v>7.697273383997888E-2</v>
      </c>
      <c r="L18">
        <v>7.9639869147015749E-2</v>
      </c>
      <c r="M18">
        <v>8.5282496269850641E-2</v>
      </c>
      <c r="N18">
        <v>8.7482035839669098E-2</v>
      </c>
    </row>
    <row r="19" spans="1:20">
      <c r="A19" s="5" t="s">
        <v>12</v>
      </c>
      <c r="B19">
        <v>7.5151056509099839E-2</v>
      </c>
      <c r="C19">
        <v>7.1584234028730015E-2</v>
      </c>
      <c r="D19">
        <v>6.9813024523060291E-2</v>
      </c>
      <c r="E19">
        <v>7.0417864844259381E-2</v>
      </c>
      <c r="F19">
        <v>7.3212783237995308E-2</v>
      </c>
      <c r="G19">
        <v>7.2895218030834055E-2</v>
      </c>
      <c r="H19">
        <v>7.6970993429656659E-2</v>
      </c>
      <c r="I19">
        <v>7.7863949438721755E-2</v>
      </c>
      <c r="J19">
        <v>7.8977726128841491E-2</v>
      </c>
      <c r="K19">
        <v>8.0211016273740846E-2</v>
      </c>
      <c r="L19">
        <v>8.0364182080762139E-2</v>
      </c>
      <c r="M19">
        <v>8.2302821774685231E-2</v>
      </c>
      <c r="N19">
        <v>7.9935514091214036E-2</v>
      </c>
      <c r="P19">
        <f>N19*N8</f>
        <v>10162939.381932739</v>
      </c>
      <c r="Q19" s="25">
        <f>P19/P17</f>
        <v>0.47559105992997369</v>
      </c>
    </row>
    <row r="20" spans="1:20">
      <c r="A20" s="5" t="s">
        <v>13</v>
      </c>
      <c r="B20">
        <v>6.2909683934066557E-5</v>
      </c>
      <c r="C20">
        <v>6.2248064158427056E-5</v>
      </c>
      <c r="D20">
        <v>8.484217559135733E-5</v>
      </c>
      <c r="E20">
        <v>1.154869582092253E-4</v>
      </c>
      <c r="F20">
        <v>1.183803476999927E-4</v>
      </c>
      <c r="G20">
        <v>1.208587851169582E-4</v>
      </c>
      <c r="H20">
        <v>1.262519491799758E-4</v>
      </c>
      <c r="I20">
        <v>1.307078334410614E-4</v>
      </c>
      <c r="J20">
        <v>1.365679008027494E-4</v>
      </c>
      <c r="K20">
        <v>1.430085249319096E-4</v>
      </c>
      <c r="L20">
        <v>1.3794971771225861E-4</v>
      </c>
      <c r="M20">
        <v>1.6347424603812749E-4</v>
      </c>
      <c r="N20">
        <v>1.5799674617217671E-4</v>
      </c>
    </row>
    <row r="21" spans="1:20">
      <c r="A21" s="5" t="s">
        <v>14</v>
      </c>
      <c r="B21">
        <v>1.676797633301765E-4</v>
      </c>
      <c r="C21">
        <v>8.8074773322038158E-5</v>
      </c>
      <c r="D21">
        <v>8.7558386934259391E-5</v>
      </c>
      <c r="E21">
        <v>9.4190327479507925E-5</v>
      </c>
      <c r="F21">
        <v>9.3514560379908776E-5</v>
      </c>
      <c r="G21">
        <v>1.038557415721637E-4</v>
      </c>
      <c r="H21">
        <v>9.8169469352933256E-5</v>
      </c>
      <c r="I21">
        <v>1.153193406471734E-4</v>
      </c>
      <c r="J21">
        <v>1.296727649283156E-4</v>
      </c>
      <c r="K21">
        <v>1.4049168192164789E-4</v>
      </c>
      <c r="L21">
        <v>1.539525131757934E-4</v>
      </c>
      <c r="M21">
        <v>1.6920303681785751E-4</v>
      </c>
      <c r="N21">
        <v>1.7130304002665911E-4</v>
      </c>
    </row>
    <row r="23" spans="1:20" ht="16.149999999999999">
      <c r="A23" s="3" t="s">
        <v>15</v>
      </c>
    </row>
    <row r="24" spans="1:20">
      <c r="A24" s="4"/>
      <c r="B24" s="5">
        <v>2009</v>
      </c>
      <c r="C24" s="5">
        <v>2010</v>
      </c>
      <c r="D24" s="5">
        <v>2011</v>
      </c>
      <c r="E24" s="5">
        <v>2012</v>
      </c>
      <c r="F24" s="5">
        <v>2013</v>
      </c>
      <c r="G24" s="5">
        <v>2014</v>
      </c>
      <c r="H24" s="5">
        <v>2015</v>
      </c>
      <c r="I24" s="5">
        <v>2016</v>
      </c>
      <c r="J24" s="5">
        <v>2017</v>
      </c>
      <c r="K24" s="5">
        <v>2018</v>
      </c>
      <c r="L24" s="5">
        <v>2019</v>
      </c>
      <c r="M24" s="5">
        <v>2020</v>
      </c>
      <c r="N24" s="5">
        <v>2021</v>
      </c>
      <c r="P24" t="s">
        <v>92</v>
      </c>
      <c r="R24" s="15" t="s">
        <v>93</v>
      </c>
      <c r="S24" t="s">
        <v>94</v>
      </c>
    </row>
    <row r="25" spans="1:20">
      <c r="A25" s="5" t="s">
        <v>16</v>
      </c>
      <c r="B25">
        <v>2355590</v>
      </c>
      <c r="C25">
        <v>2585017</v>
      </c>
      <c r="D25">
        <v>2798779</v>
      </c>
      <c r="E25">
        <v>2963631</v>
      </c>
      <c r="F25">
        <v>3056977</v>
      </c>
      <c r="G25">
        <v>3048646</v>
      </c>
      <c r="H25">
        <v>3091467</v>
      </c>
      <c r="I25">
        <v>3009110</v>
      </c>
      <c r="J25">
        <v>3100991</v>
      </c>
      <c r="K25">
        <v>3248793</v>
      </c>
      <c r="L25">
        <v>3371254</v>
      </c>
      <c r="M25">
        <v>3210307</v>
      </c>
      <c r="N25">
        <v>3384974.9626000002</v>
      </c>
      <c r="P25" s="9">
        <f>N25/$N$8</f>
        <v>2.662415898124362E-2</v>
      </c>
      <c r="R25" s="16">
        <v>1550018.15</v>
      </c>
      <c r="S25" s="17">
        <f>R25/N25</f>
        <v>0.45791125994309589</v>
      </c>
      <c r="T25" s="17"/>
    </row>
    <row r="26" spans="1:20">
      <c r="A26" s="5" t="s">
        <v>17</v>
      </c>
      <c r="B26">
        <v>6351360</v>
      </c>
      <c r="C26">
        <v>6824039</v>
      </c>
      <c r="D26">
        <v>6690069</v>
      </c>
      <c r="E26">
        <v>6549518</v>
      </c>
      <c r="F26">
        <v>6532878</v>
      </c>
      <c r="G26">
        <v>6413438</v>
      </c>
      <c r="H26">
        <v>6635646</v>
      </c>
      <c r="I26">
        <v>6544861</v>
      </c>
      <c r="J26">
        <v>6607359</v>
      </c>
      <c r="K26">
        <v>6686570</v>
      </c>
      <c r="L26">
        <v>6456701</v>
      </c>
      <c r="M26">
        <v>6359452</v>
      </c>
      <c r="N26">
        <v>6657012.3391000004</v>
      </c>
      <c r="P26" s="9">
        <f t="shared" ref="P26:P32" si="0">N26/$N$8</f>
        <v>5.2360019443146132E-2</v>
      </c>
      <c r="R26" s="16">
        <v>1628035.89</v>
      </c>
      <c r="S26" s="17">
        <f t="shared" ref="S26:S31" si="1">R26/N26</f>
        <v>0.24455954218947765</v>
      </c>
      <c r="T26" s="17"/>
    </row>
    <row r="27" spans="1:20">
      <c r="A27" s="5" t="s">
        <v>18</v>
      </c>
      <c r="B27">
        <v>15063607</v>
      </c>
      <c r="C27">
        <v>17387836</v>
      </c>
      <c r="D27">
        <v>18083294</v>
      </c>
      <c r="E27">
        <v>18047558</v>
      </c>
      <c r="F27">
        <v>18022318</v>
      </c>
      <c r="G27">
        <v>18327605</v>
      </c>
      <c r="H27">
        <v>19233827</v>
      </c>
      <c r="I27">
        <v>18962023</v>
      </c>
      <c r="J27">
        <v>19201235</v>
      </c>
      <c r="K27">
        <v>19527681</v>
      </c>
      <c r="L27">
        <v>19502643</v>
      </c>
      <c r="M27">
        <v>20253904</v>
      </c>
      <c r="N27">
        <v>21172387.315000001</v>
      </c>
      <c r="P27" s="9">
        <f t="shared" si="0"/>
        <v>0.16652915076631761</v>
      </c>
      <c r="R27" s="16">
        <v>5016604.25</v>
      </c>
      <c r="S27" s="17">
        <f t="shared" si="1"/>
        <v>0.23694088792934023</v>
      </c>
      <c r="T27" s="17"/>
    </row>
    <row r="28" spans="1:20">
      <c r="A28" s="5" t="s">
        <v>19</v>
      </c>
      <c r="B28">
        <v>7241651</v>
      </c>
      <c r="C28">
        <v>7577194</v>
      </c>
      <c r="D28">
        <v>7612978</v>
      </c>
      <c r="E28">
        <v>7707657</v>
      </c>
      <c r="F28">
        <v>7849713</v>
      </c>
      <c r="G28">
        <v>7667263</v>
      </c>
      <c r="H28">
        <v>7759064</v>
      </c>
      <c r="I28">
        <v>7863898</v>
      </c>
      <c r="J28">
        <v>7900445</v>
      </c>
      <c r="K28">
        <v>7860899</v>
      </c>
      <c r="L28">
        <v>7753402</v>
      </c>
      <c r="M28">
        <v>7857238</v>
      </c>
      <c r="N28">
        <v>8117251.3673999999</v>
      </c>
      <c r="P28" s="9">
        <f t="shared" si="0"/>
        <v>6.3845373535754826E-2</v>
      </c>
      <c r="R28" s="16">
        <v>2389940.7000000002</v>
      </c>
      <c r="S28" s="17">
        <f t="shared" si="1"/>
        <v>0.29442733652407654</v>
      </c>
      <c r="T28" s="17"/>
    </row>
    <row r="29" spans="1:20">
      <c r="A29" s="5" t="s">
        <v>20</v>
      </c>
      <c r="B29">
        <v>16171635</v>
      </c>
      <c r="C29">
        <v>18304486</v>
      </c>
      <c r="D29">
        <v>19830329</v>
      </c>
      <c r="E29">
        <v>20647566</v>
      </c>
      <c r="F29">
        <v>20967002</v>
      </c>
      <c r="G29">
        <v>21884384</v>
      </c>
      <c r="H29">
        <v>20925226</v>
      </c>
      <c r="I29">
        <v>20539802</v>
      </c>
      <c r="J29">
        <v>20712656</v>
      </c>
      <c r="K29">
        <v>21431502</v>
      </c>
      <c r="L29">
        <v>21918523</v>
      </c>
      <c r="M29">
        <v>21399171</v>
      </c>
      <c r="N29">
        <v>21882224.935800001</v>
      </c>
      <c r="P29" s="9">
        <f t="shared" si="0"/>
        <v>0.17211230274701372</v>
      </c>
      <c r="R29" s="16">
        <v>4999458.93</v>
      </c>
      <c r="S29" s="17">
        <f t="shared" si="1"/>
        <v>0.22847123382872869</v>
      </c>
      <c r="T29" s="17"/>
    </row>
    <row r="30" spans="1:20">
      <c r="A30" s="5" t="s">
        <v>21</v>
      </c>
      <c r="B30">
        <v>4367907</v>
      </c>
      <c r="C30">
        <v>4750320</v>
      </c>
      <c r="D30">
        <v>5088019</v>
      </c>
      <c r="E30">
        <v>5141341</v>
      </c>
      <c r="F30">
        <v>5304479</v>
      </c>
      <c r="G30">
        <v>5956082</v>
      </c>
      <c r="H30">
        <v>5896333</v>
      </c>
      <c r="I30">
        <v>5933468</v>
      </c>
      <c r="J30">
        <v>6107576</v>
      </c>
      <c r="K30">
        <v>6400340</v>
      </c>
      <c r="L30">
        <v>6412283</v>
      </c>
      <c r="M30">
        <v>6517295</v>
      </c>
      <c r="N30">
        <v>6987250.1205000002</v>
      </c>
      <c r="P30" s="9">
        <f t="shared" si="0"/>
        <v>5.4957469436351811E-2</v>
      </c>
      <c r="R30" s="16">
        <v>4414785.17</v>
      </c>
      <c r="S30" s="17">
        <f t="shared" si="1"/>
        <v>0.63183442611384333</v>
      </c>
      <c r="T30" s="17"/>
    </row>
    <row r="31" spans="1:20">
      <c r="A31" s="5" t="s">
        <v>22</v>
      </c>
      <c r="B31">
        <v>14305665</v>
      </c>
      <c r="C31">
        <v>15116369</v>
      </c>
      <c r="D31">
        <v>16175212</v>
      </c>
      <c r="E31">
        <v>15939667</v>
      </c>
      <c r="F31">
        <v>15995184</v>
      </c>
      <c r="G31">
        <v>16624134</v>
      </c>
      <c r="H31">
        <v>16294554</v>
      </c>
      <c r="I31">
        <v>15769878</v>
      </c>
      <c r="J31">
        <v>15551609</v>
      </c>
      <c r="K31">
        <v>15689649</v>
      </c>
      <c r="L31">
        <v>15809726</v>
      </c>
      <c r="M31">
        <v>15664569</v>
      </c>
      <c r="N31">
        <v>16749361.837400001</v>
      </c>
      <c r="P31" s="9">
        <f t="shared" si="0"/>
        <v>0.13174031634514291</v>
      </c>
      <c r="R31" s="16">
        <v>2485906.15</v>
      </c>
      <c r="S31" s="17">
        <f t="shared" si="1"/>
        <v>0.14841796207716809</v>
      </c>
      <c r="T31" s="17"/>
    </row>
    <row r="32" spans="1:20">
      <c r="A32" s="13" t="s">
        <v>23</v>
      </c>
      <c r="N32">
        <f>SUM(N29:N30)</f>
        <v>28869475.056299999</v>
      </c>
      <c r="P32" s="9">
        <f t="shared" si="0"/>
        <v>0.22706977218336552</v>
      </c>
    </row>
    <row r="33" spans="1:18" ht="16.149999999999999">
      <c r="A33" s="3" t="s">
        <v>24</v>
      </c>
    </row>
    <row r="34" spans="1:18">
      <c r="A34" s="4"/>
      <c r="B34" s="5">
        <v>2009</v>
      </c>
      <c r="C34" s="5">
        <v>2010</v>
      </c>
      <c r="D34" s="5">
        <v>2011</v>
      </c>
      <c r="E34" s="5">
        <v>2012</v>
      </c>
      <c r="F34" s="5">
        <v>2013</v>
      </c>
      <c r="G34" s="5">
        <v>2014</v>
      </c>
      <c r="H34" s="5">
        <v>2015</v>
      </c>
      <c r="I34" s="5">
        <v>2016</v>
      </c>
      <c r="J34" s="5">
        <v>2017</v>
      </c>
      <c r="K34" s="5">
        <v>2018</v>
      </c>
      <c r="L34" s="5">
        <v>2019</v>
      </c>
      <c r="M34" s="5">
        <v>2020</v>
      </c>
      <c r="N34" s="5">
        <v>2021</v>
      </c>
      <c r="P34" t="s">
        <v>95</v>
      </c>
      <c r="Q34" t="s">
        <v>96</v>
      </c>
    </row>
    <row r="35" spans="1:18">
      <c r="A35" s="5" t="s">
        <v>25</v>
      </c>
      <c r="B35">
        <v>45985.264529104868</v>
      </c>
      <c r="C35">
        <v>52329.59326317982</v>
      </c>
      <c r="D35">
        <v>60320.420856553763</v>
      </c>
      <c r="E35">
        <v>65610.624669423516</v>
      </c>
      <c r="F35">
        <v>74119.023238006281</v>
      </c>
      <c r="G35">
        <v>78624.291691942577</v>
      </c>
      <c r="H35">
        <v>82665.395250914182</v>
      </c>
      <c r="I35">
        <v>87561.9014212732</v>
      </c>
      <c r="J35">
        <v>100063.1970669904</v>
      </c>
      <c r="K35">
        <v>113018.44931537029</v>
      </c>
      <c r="L35">
        <v>117680.4101241718</v>
      </c>
      <c r="M35">
        <v>121811.29204962699</v>
      </c>
      <c r="N35">
        <v>135598.74341167501</v>
      </c>
      <c r="P35" s="21">
        <f>N35/N25</f>
        <v>4.0059009271820899E-2</v>
      </c>
      <c r="Q35" s="8">
        <f>N35/(N25*N45)</f>
        <v>0.94402404279875907</v>
      </c>
    </row>
    <row r="36" spans="1:18">
      <c r="A36" s="5" t="s">
        <v>26</v>
      </c>
      <c r="B36">
        <v>78239.940251505453</v>
      </c>
      <c r="C36">
        <v>81554.946141574896</v>
      </c>
      <c r="D36">
        <v>84998.944234394614</v>
      </c>
      <c r="E36">
        <v>88991.035286060447</v>
      </c>
      <c r="F36">
        <v>94392.20964671229</v>
      </c>
      <c r="G36">
        <v>93029.188326032148</v>
      </c>
      <c r="H36">
        <v>103684.20031401901</v>
      </c>
      <c r="I36">
        <v>113180.90974001049</v>
      </c>
      <c r="J36">
        <v>122116.7160492644</v>
      </c>
      <c r="K36">
        <v>129433.0387522134</v>
      </c>
      <c r="L36">
        <v>132487.05459598501</v>
      </c>
      <c r="M36">
        <v>133949.12333123351</v>
      </c>
      <c r="N36">
        <v>142423.89448841309</v>
      </c>
      <c r="P36" s="21">
        <f t="shared" ref="P36:P41" si="2">N36/N26</f>
        <v>2.1394566696517223E-2</v>
      </c>
      <c r="Q36" s="8">
        <f>N36/(N26*N46)</f>
        <v>5.4526976990010523E-2</v>
      </c>
    </row>
    <row r="37" spans="1:18">
      <c r="A37" s="5" t="s">
        <v>27</v>
      </c>
      <c r="B37">
        <v>173803.66076739639</v>
      </c>
      <c r="C37">
        <v>190697.19591223169</v>
      </c>
      <c r="D37">
        <v>205682.06571487131</v>
      </c>
      <c r="E37">
        <v>225525.98345664231</v>
      </c>
      <c r="F37">
        <v>247472.62908278379</v>
      </c>
      <c r="G37">
        <v>267614.30325137678</v>
      </c>
      <c r="H37">
        <v>274624.66047048662</v>
      </c>
      <c r="I37">
        <v>301603.96076759388</v>
      </c>
      <c r="J37">
        <v>336983.34076807031</v>
      </c>
      <c r="K37">
        <v>360732.25530465803</v>
      </c>
      <c r="L37">
        <v>374099.68421223859</v>
      </c>
      <c r="M37">
        <v>409997.90344470617</v>
      </c>
      <c r="N37">
        <v>438862.75311561988</v>
      </c>
      <c r="P37" s="21">
        <f t="shared" si="2"/>
        <v>2.0728071265005567E-2</v>
      </c>
      <c r="Q37" s="8">
        <f>N37/(N27*N47)</f>
        <v>0.91665596113790671</v>
      </c>
    </row>
    <row r="38" spans="1:18">
      <c r="A38" s="5" t="s">
        <v>28</v>
      </c>
      <c r="B38">
        <v>75276.621238287218</v>
      </c>
      <c r="C38">
        <v>79537.349521467273</v>
      </c>
      <c r="D38">
        <v>85887.355214385796</v>
      </c>
      <c r="E38">
        <v>93977.333476548432</v>
      </c>
      <c r="F38">
        <v>102282.38521938671</v>
      </c>
      <c r="G38">
        <v>109447.80842528569</v>
      </c>
      <c r="H38">
        <v>117238.2180707575</v>
      </c>
      <c r="I38">
        <v>131164.37909855571</v>
      </c>
      <c r="J38">
        <v>141437.56760340551</v>
      </c>
      <c r="K38">
        <v>162586.11888989841</v>
      </c>
      <c r="L38">
        <v>173752.61207424951</v>
      </c>
      <c r="M38">
        <v>187247.52804752809</v>
      </c>
      <c r="N38">
        <v>209076.8778321126</v>
      </c>
      <c r="P38" s="21">
        <f t="shared" si="2"/>
        <v>2.5757102788733902E-2</v>
      </c>
      <c r="Q38" s="8">
        <f t="shared" ref="Q38:Q41" si="3">N38/(N28*N48)</f>
        <v>0.1076098896650987</v>
      </c>
    </row>
    <row r="39" spans="1:18">
      <c r="A39" s="5" t="s">
        <v>29</v>
      </c>
      <c r="B39">
        <v>166058.89399789349</v>
      </c>
      <c r="C39">
        <v>192186.12626620301</v>
      </c>
      <c r="D39">
        <v>217112.92865038011</v>
      </c>
      <c r="E39">
        <v>228866.11484312819</v>
      </c>
      <c r="F39">
        <v>251615.14428200509</v>
      </c>
      <c r="G39">
        <v>268765.54348934558</v>
      </c>
      <c r="H39">
        <v>266939.96442582179</v>
      </c>
      <c r="I39">
        <v>283997.64586081589</v>
      </c>
      <c r="J39">
        <v>318143.8894909044</v>
      </c>
      <c r="K39">
        <v>361076.86223405949</v>
      </c>
      <c r="L39">
        <v>377033.85591122211</v>
      </c>
      <c r="M39">
        <v>400536.91915601777</v>
      </c>
      <c r="N39">
        <v>437362.84537194762</v>
      </c>
      <c r="P39" s="21">
        <f t="shared" si="2"/>
        <v>1.9987128669736339E-2</v>
      </c>
      <c r="Q39" s="8">
        <f t="shared" si="3"/>
        <v>0.75822742117932096</v>
      </c>
    </row>
    <row r="40" spans="1:18">
      <c r="A40" s="5" t="s">
        <v>30</v>
      </c>
      <c r="B40">
        <v>132073.035115251</v>
      </c>
      <c r="C40">
        <v>145244.4733168855</v>
      </c>
      <c r="D40">
        <v>166192.22712685101</v>
      </c>
      <c r="E40">
        <v>178995.66630302981</v>
      </c>
      <c r="F40">
        <v>194967.16821438971</v>
      </c>
      <c r="G40">
        <v>241687.66098495451</v>
      </c>
      <c r="H40">
        <v>242451.89611256521</v>
      </c>
      <c r="I40">
        <v>260493.43816491909</v>
      </c>
      <c r="J40">
        <v>292388.46238906239</v>
      </c>
      <c r="K40">
        <v>317887.07641277817</v>
      </c>
      <c r="L40">
        <v>328355.57869249169</v>
      </c>
      <c r="M40">
        <v>358854.33156166191</v>
      </c>
      <c r="N40">
        <v>386214.39433515648</v>
      </c>
      <c r="P40" s="21">
        <f t="shared" si="2"/>
        <v>5.5274161891247627E-2</v>
      </c>
      <c r="Q40" s="8">
        <f t="shared" si="3"/>
        <v>0.99331675205227044</v>
      </c>
    </row>
    <row r="41" spans="1:18">
      <c r="A41" s="5" t="s">
        <v>31</v>
      </c>
      <c r="B41">
        <v>81348.371950911722</v>
      </c>
      <c r="C41">
        <v>89607.674480870279</v>
      </c>
      <c r="D41">
        <v>105335.3515793815</v>
      </c>
      <c r="E41">
        <v>111776.3777019517</v>
      </c>
      <c r="F41">
        <v>123935.78814602661</v>
      </c>
      <c r="G41">
        <v>136292.61465425571</v>
      </c>
      <c r="H41">
        <v>131595.34717755631</v>
      </c>
      <c r="I41">
        <v>142049.55010106671</v>
      </c>
      <c r="J41">
        <v>151262.87553675839</v>
      </c>
      <c r="K41">
        <v>168619.6266319452</v>
      </c>
      <c r="L41">
        <v>181635.20704268289</v>
      </c>
      <c r="M41">
        <v>199644.61811779489</v>
      </c>
      <c r="N41">
        <v>217472.13115330349</v>
      </c>
      <c r="P41" s="21">
        <f t="shared" si="2"/>
        <v>1.2983905492309888E-2</v>
      </c>
      <c r="Q41" s="8">
        <f t="shared" si="3"/>
        <v>0.27333031776635464</v>
      </c>
    </row>
    <row r="43" spans="1:18" ht="16.149999999999999">
      <c r="A43" s="3" t="s">
        <v>32</v>
      </c>
    </row>
    <row r="44" spans="1:18">
      <c r="A44" s="4"/>
      <c r="B44" s="5">
        <v>2009</v>
      </c>
      <c r="C44" s="5">
        <v>2010</v>
      </c>
      <c r="D44" s="5">
        <v>2011</v>
      </c>
      <c r="E44" s="5">
        <v>2012</v>
      </c>
      <c r="F44" s="5">
        <v>2013</v>
      </c>
      <c r="G44" s="5">
        <v>2014</v>
      </c>
      <c r="H44" s="5">
        <v>2015</v>
      </c>
      <c r="I44" s="5">
        <v>2016</v>
      </c>
      <c r="J44" s="5">
        <v>2017</v>
      </c>
      <c r="K44" s="5">
        <v>2018</v>
      </c>
      <c r="L44" s="5">
        <v>2019</v>
      </c>
      <c r="M44" s="5">
        <v>2020</v>
      </c>
      <c r="N44" s="5">
        <v>2021</v>
      </c>
      <c r="P44" t="s">
        <v>97</v>
      </c>
      <c r="R44" s="34"/>
    </row>
    <row r="45" spans="1:18">
      <c r="A45" s="5" t="s">
        <v>35</v>
      </c>
      <c r="B45">
        <v>2.110268108164191E-2</v>
      </c>
      <c r="C45">
        <v>2.191536584215107E-2</v>
      </c>
      <c r="D45">
        <v>2.4504764705092379E-2</v>
      </c>
      <c r="E45">
        <v>2.4411144528257239E-2</v>
      </c>
      <c r="F45">
        <v>2.6472565295063151E-2</v>
      </c>
      <c r="G45">
        <v>2.8020075696536289E-2</v>
      </c>
      <c r="H45">
        <v>3.0080021960743619E-2</v>
      </c>
      <c r="I45">
        <v>3.2130730156515783E-2</v>
      </c>
      <c r="J45">
        <v>3.5427125414743348E-2</v>
      </c>
      <c r="K45">
        <v>3.7776937254965233E-2</v>
      </c>
      <c r="L45">
        <v>3.7424771353381223E-2</v>
      </c>
      <c r="M45">
        <v>4.1814160468025927E-2</v>
      </c>
      <c r="N45" s="6">
        <v>4.243431041550328E-2</v>
      </c>
      <c r="P45" s="10">
        <f>N45*N25</f>
        <v>143639.07831167502</v>
      </c>
    </row>
    <row r="46" spans="1:18">
      <c r="A46" s="5" t="s">
        <v>36</v>
      </c>
      <c r="B46">
        <v>0.33640431974435481</v>
      </c>
      <c r="C46">
        <v>0.3536505207753905</v>
      </c>
      <c r="D46">
        <v>0.36161853401428212</v>
      </c>
      <c r="E46">
        <v>0.36541010121448031</v>
      </c>
      <c r="F46">
        <v>0.37889506120376232</v>
      </c>
      <c r="G46">
        <v>0.39902579370472319</v>
      </c>
      <c r="H46">
        <v>0.40825176634106441</v>
      </c>
      <c r="I46">
        <v>0.39838613986454569</v>
      </c>
      <c r="J46">
        <v>0.39956383723803479</v>
      </c>
      <c r="K46">
        <v>0.4158034745395941</v>
      </c>
      <c r="L46">
        <v>0.42036266734296429</v>
      </c>
      <c r="M46">
        <v>0.40939284129060699</v>
      </c>
      <c r="N46" s="6">
        <v>0.39236663900213581</v>
      </c>
      <c r="P46" s="10">
        <f t="shared" ref="P46:P50" si="4">N46*N26</f>
        <v>2611989.5572884134</v>
      </c>
    </row>
    <row r="47" spans="1:18">
      <c r="A47" s="5" t="s">
        <v>37</v>
      </c>
      <c r="B47">
        <v>1.302388337450628E-2</v>
      </c>
      <c r="C47">
        <v>1.276893777421363E-2</v>
      </c>
      <c r="D47">
        <v>1.305160805961963E-2</v>
      </c>
      <c r="E47">
        <v>1.372689775850241E-2</v>
      </c>
      <c r="F47">
        <v>1.5139652351200541E-2</v>
      </c>
      <c r="G47">
        <v>1.5956711378894119E-2</v>
      </c>
      <c r="H47">
        <v>1.5716927290158458E-2</v>
      </c>
      <c r="I47">
        <v>1.7474768423579801E-2</v>
      </c>
      <c r="J47">
        <v>1.9076811505513588E-2</v>
      </c>
      <c r="K47">
        <v>1.9895002141045729E-2</v>
      </c>
      <c r="L47">
        <v>2.092114818551714E-2</v>
      </c>
      <c r="M47">
        <v>2.2081120925857369E-2</v>
      </c>
      <c r="N47" s="6">
        <v>2.26127054683356E-2</v>
      </c>
      <c r="P47" s="10">
        <f t="shared" si="4"/>
        <v>478764.9584156198</v>
      </c>
    </row>
    <row r="48" spans="1:18">
      <c r="A48" s="5" t="s">
        <v>38</v>
      </c>
      <c r="B48">
        <v>0.23365647160271699</v>
      </c>
      <c r="C48">
        <v>0.23625280671465809</v>
      </c>
      <c r="D48">
        <v>0.23847636959076801</v>
      </c>
      <c r="E48">
        <v>0.24033261125612471</v>
      </c>
      <c r="F48">
        <v>0.24869168913811079</v>
      </c>
      <c r="G48">
        <v>0.24688233707716631</v>
      </c>
      <c r="H48">
        <v>0.25748134286181401</v>
      </c>
      <c r="I48">
        <v>0.2469883738444415</v>
      </c>
      <c r="J48">
        <v>0.26145230649709039</v>
      </c>
      <c r="K48">
        <v>0.25091215634368258</v>
      </c>
      <c r="L48">
        <v>0.24628293645476521</v>
      </c>
      <c r="M48">
        <v>0.26117530461054228</v>
      </c>
      <c r="N48" s="6">
        <v>0.23935627913841959</v>
      </c>
      <c r="P48" s="10">
        <f t="shared" si="4"/>
        <v>1942915.0841321126</v>
      </c>
    </row>
    <row r="49" spans="1:18">
      <c r="A49" s="5" t="s">
        <v>39</v>
      </c>
      <c r="B49">
        <v>1.906930832892861E-2</v>
      </c>
      <c r="C49">
        <v>2.006415947796639E-2</v>
      </c>
      <c r="D49">
        <v>1.971086453736497E-2</v>
      </c>
      <c r="E49">
        <v>1.9226194256656119E-2</v>
      </c>
      <c r="F49">
        <v>1.9239571984683599E-2</v>
      </c>
      <c r="G49">
        <v>1.8985708873018571E-2</v>
      </c>
      <c r="H49">
        <v>1.9313529250571618E-2</v>
      </c>
      <c r="I49">
        <v>1.9853143952449779E-2</v>
      </c>
      <c r="J49">
        <v>2.1679541701021071E-2</v>
      </c>
      <c r="K49">
        <v>2.3235695857157349E-2</v>
      </c>
      <c r="L49">
        <v>2.3701316731570918E-2</v>
      </c>
      <c r="M49">
        <v>2.545486080540306E-2</v>
      </c>
      <c r="N49" s="6">
        <v>2.6360334790647699E-2</v>
      </c>
      <c r="P49" s="10">
        <f t="shared" si="4"/>
        <v>576822.77527194738</v>
      </c>
    </row>
    <row r="50" spans="1:18">
      <c r="A50" s="5" t="s">
        <v>40</v>
      </c>
      <c r="B50">
        <v>3.084292662715828E-2</v>
      </c>
      <c r="C50">
        <v>3.102369383891727E-2</v>
      </c>
      <c r="D50">
        <v>3.3092884898199268E-2</v>
      </c>
      <c r="E50">
        <v>3.5207675643967172E-2</v>
      </c>
      <c r="F50">
        <v>3.7392770942139601E-2</v>
      </c>
      <c r="G50">
        <v>4.1087355913661777E-2</v>
      </c>
      <c r="H50">
        <v>4.1556658369289047E-2</v>
      </c>
      <c r="I50">
        <v>4.4333505829123723E-2</v>
      </c>
      <c r="J50">
        <v>4.8429436226264312E-2</v>
      </c>
      <c r="K50">
        <v>5.0080007689088123E-2</v>
      </c>
      <c r="L50">
        <v>5.1607450683709949E-2</v>
      </c>
      <c r="M50">
        <v>5.5521244866414958E-2</v>
      </c>
      <c r="N50" s="6">
        <v>5.5646058296154641E-2</v>
      </c>
      <c r="P50" s="10">
        <f t="shared" si="4"/>
        <v>388812.92753515654</v>
      </c>
    </row>
    <row r="51" spans="1:18">
      <c r="A51" s="5" t="s">
        <v>41</v>
      </c>
      <c r="B51">
        <v>1.698183006179102E-2</v>
      </c>
      <c r="C51">
        <v>1.7455823847702459E-2</v>
      </c>
      <c r="D51">
        <v>1.9056897157167491E-2</v>
      </c>
      <c r="E51">
        <v>2.0292166561694899E-2</v>
      </c>
      <c r="F51">
        <v>2.1426873748124849E-2</v>
      </c>
      <c r="G51">
        <v>2.140061038092304E-2</v>
      </c>
      <c r="H51">
        <v>2.13235260797906E-2</v>
      </c>
      <c r="I51">
        <v>2.2851384779328458E-2</v>
      </c>
      <c r="J51">
        <v>2.3842476719724531E-2</v>
      </c>
      <c r="K51">
        <v>2.5052416827931911E-2</v>
      </c>
      <c r="L51">
        <v>2.6316028945895891E-2</v>
      </c>
      <c r="M51">
        <v>3.1904907062415513E-2</v>
      </c>
      <c r="N51" s="6">
        <v>4.7502617340124897E-2</v>
      </c>
      <c r="P51" s="10">
        <f>N51*N31</f>
        <v>795638.5260533035</v>
      </c>
    </row>
    <row r="52" spans="1:18">
      <c r="A52" s="13" t="s">
        <v>98</v>
      </c>
      <c r="P52" s="10">
        <f>N29*N49+N30*N50</f>
        <v>965635.70280710398</v>
      </c>
    </row>
    <row r="53" spans="1:18" ht="16.149999999999999">
      <c r="A53" s="3" t="s">
        <v>42</v>
      </c>
    </row>
    <row r="54" spans="1:18">
      <c r="A54" s="4"/>
      <c r="B54" s="5">
        <v>2009</v>
      </c>
      <c r="C54" s="5">
        <v>2010</v>
      </c>
      <c r="D54" s="5">
        <v>2011</v>
      </c>
      <c r="E54" s="5">
        <v>2012</v>
      </c>
      <c r="F54" s="5">
        <v>2013</v>
      </c>
      <c r="G54" s="5">
        <v>2014</v>
      </c>
      <c r="H54" s="5">
        <v>2015</v>
      </c>
      <c r="I54" s="5">
        <v>2016</v>
      </c>
      <c r="J54" s="5">
        <v>2017</v>
      </c>
      <c r="K54" s="5">
        <v>2018</v>
      </c>
      <c r="L54" s="5">
        <v>2019</v>
      </c>
      <c r="M54" s="5">
        <v>2020</v>
      </c>
      <c r="N54" s="5">
        <v>2021</v>
      </c>
      <c r="P54" t="s">
        <v>95</v>
      </c>
      <c r="Q54" t="s">
        <v>96</v>
      </c>
    </row>
    <row r="55" spans="1:18">
      <c r="A55" s="5" t="s">
        <v>43</v>
      </c>
      <c r="B55">
        <v>6814.8188274481536</v>
      </c>
      <c r="C55">
        <v>8060.2126264060234</v>
      </c>
      <c r="D55">
        <v>12114.33232219763</v>
      </c>
      <c r="E55">
        <v>11827.209896279801</v>
      </c>
      <c r="F55">
        <v>11783.793236148669</v>
      </c>
      <c r="G55">
        <v>11583.808094039739</v>
      </c>
      <c r="H55">
        <v>14659.23116565443</v>
      </c>
      <c r="I55">
        <v>13989.88926167544</v>
      </c>
      <c r="J55">
        <v>14700.466516155469</v>
      </c>
      <c r="K55">
        <v>14380.332393849911</v>
      </c>
      <c r="L55">
        <v>13771.431345031269</v>
      </c>
      <c r="M55">
        <v>17127.2198103724</v>
      </c>
      <c r="N55">
        <v>13021.489348848951</v>
      </c>
      <c r="P55" s="8">
        <f>N55/N25</f>
        <v>3.8468495314503423E-3</v>
      </c>
      <c r="Q55" s="8">
        <f>N55/(N25*N45)</f>
        <v>9.065422517258355E-2</v>
      </c>
      <c r="R55" s="34"/>
    </row>
    <row r="56" spans="1:18">
      <c r="A56" s="5" t="s">
        <v>44</v>
      </c>
      <c r="B56">
        <v>2074116.9365700311</v>
      </c>
      <c r="C56">
        <v>2350233.645017209</v>
      </c>
      <c r="D56">
        <v>2354173.052587606</v>
      </c>
      <c r="E56">
        <v>2326502.136187416</v>
      </c>
      <c r="F56">
        <v>2404464.0928393109</v>
      </c>
      <c r="G56">
        <v>2491584.9023375269</v>
      </c>
      <c r="H56">
        <v>2632610.0481869509</v>
      </c>
      <c r="I56">
        <v>2522654.516975271</v>
      </c>
      <c r="J56">
        <v>2547387.0061063068</v>
      </c>
      <c r="K56">
        <v>2680693.7885426818</v>
      </c>
      <c r="L56">
        <v>2612176.7300061272</v>
      </c>
      <c r="M56">
        <v>2500786.4079837799</v>
      </c>
      <c r="N56">
        <v>2505179.6641943352</v>
      </c>
      <c r="P56" s="8">
        <f>N56/N26</f>
        <v>0.37632191989192326</v>
      </c>
      <c r="Q56" s="8">
        <f>N56/(N26*N46)</f>
        <v>0.95910784068947008</v>
      </c>
      <c r="R56" s="34"/>
    </row>
    <row r="57" spans="1:18">
      <c r="A57" s="5" t="s">
        <v>45</v>
      </c>
      <c r="B57">
        <v>89030.697375303251</v>
      </c>
      <c r="C57">
        <v>112871.08000767609</v>
      </c>
      <c r="D57">
        <v>114243.9170957421</v>
      </c>
      <c r="E57">
        <v>117080.3935716553</v>
      </c>
      <c r="F57">
        <v>126023.8263044692</v>
      </c>
      <c r="G57">
        <v>133497.3200236047</v>
      </c>
      <c r="H57">
        <v>145720.39787108559</v>
      </c>
      <c r="I57">
        <v>163528.57780519081</v>
      </c>
      <c r="J57">
        <v>169282.1004193534</v>
      </c>
      <c r="K57">
        <v>178002.9240454986</v>
      </c>
      <c r="L57">
        <v>197092.0693802016</v>
      </c>
      <c r="M57">
        <v>213208.8719917592</v>
      </c>
      <c r="N57">
        <v>249272.749235742</v>
      </c>
      <c r="P57" s="8">
        <f t="shared" ref="P57:P61" si="5">N57/N27</f>
        <v>1.1773483335964657E-2</v>
      </c>
      <c r="Q57" s="8">
        <f t="shared" ref="Q57:Q60" si="6">N57/(N27*N47)</f>
        <v>0.52065788202349239</v>
      </c>
    </row>
    <row r="58" spans="1:18">
      <c r="A58" s="5" t="s">
        <v>46</v>
      </c>
      <c r="B58">
        <v>1635469.940901696</v>
      </c>
      <c r="C58">
        <v>1729654.570574709</v>
      </c>
      <c r="D58">
        <v>1749722.1309861271</v>
      </c>
      <c r="E58">
        <v>1781265.9279740879</v>
      </c>
      <c r="F58">
        <v>1873479.9193892209</v>
      </c>
      <c r="G58">
        <v>1806773.7609107529</v>
      </c>
      <c r="H58">
        <v>1903962.963830495</v>
      </c>
      <c r="I58">
        <v>1836686.9480852331</v>
      </c>
      <c r="J58">
        <v>1951647.2034930589</v>
      </c>
      <c r="K58">
        <v>1838155.322535468</v>
      </c>
      <c r="L58">
        <v>1765816.272194976</v>
      </c>
      <c r="M58">
        <v>1896516.0769890931</v>
      </c>
      <c r="N58">
        <v>1770909.990944769</v>
      </c>
      <c r="P58" s="8">
        <f t="shared" si="5"/>
        <v>0.21816621301848402</v>
      </c>
      <c r="Q58" s="8">
        <f t="shared" si="6"/>
        <v>0.91147060692867232</v>
      </c>
    </row>
    <row r="59" spans="1:18">
      <c r="A59" s="5" t="s">
        <v>47</v>
      </c>
      <c r="B59">
        <v>167744.29759553479</v>
      </c>
      <c r="C59">
        <v>204352.07268732111</v>
      </c>
      <c r="D59">
        <v>204176.5375296174</v>
      </c>
      <c r="E59">
        <v>202076.76030612341</v>
      </c>
      <c r="F59">
        <v>184514.153384873</v>
      </c>
      <c r="G59">
        <v>179181.35742545221</v>
      </c>
      <c r="H59">
        <v>170516.24854175601</v>
      </c>
      <c r="I59">
        <v>156188.0602706247</v>
      </c>
      <c r="J59">
        <v>163055.9026930363</v>
      </c>
      <c r="K59">
        <v>167575.3003902325</v>
      </c>
      <c r="L59">
        <v>174519.0239423165</v>
      </c>
      <c r="M59">
        <v>174417.59788707469</v>
      </c>
      <c r="N59">
        <v>169332.75508983911</v>
      </c>
      <c r="P59" s="8">
        <f t="shared" si="5"/>
        <v>7.7383700965803276E-3</v>
      </c>
      <c r="Q59" s="8">
        <f t="shared" si="6"/>
        <v>0.29356114624635948</v>
      </c>
    </row>
    <row r="60" spans="1:18">
      <c r="A60" s="5" t="s">
        <v>48</v>
      </c>
      <c r="B60">
        <v>6753.2054189587861</v>
      </c>
      <c r="C60">
        <v>7175.8178591749092</v>
      </c>
      <c r="D60">
        <v>7642.3164008909143</v>
      </c>
      <c r="E60">
        <v>7975.3995582702319</v>
      </c>
      <c r="F60">
        <v>10361.939911405059</v>
      </c>
      <c r="G60">
        <v>10067.22633061998</v>
      </c>
      <c r="H60">
        <v>11434.663962730279</v>
      </c>
      <c r="I60">
        <v>11792.735213907859</v>
      </c>
      <c r="J60">
        <v>14720.275196767059</v>
      </c>
      <c r="K60">
        <v>16499.010843805368</v>
      </c>
      <c r="L60">
        <v>16240.129020342851</v>
      </c>
      <c r="M60">
        <v>16797.211136541031</v>
      </c>
      <c r="N60">
        <v>18669.473738489811</v>
      </c>
      <c r="P60" s="8">
        <f t="shared" si="5"/>
        <v>2.6719343685314995E-3</v>
      </c>
      <c r="Q60" s="8">
        <f t="shared" si="6"/>
        <v>4.8016597227986235E-2</v>
      </c>
    </row>
    <row r="61" spans="1:18">
      <c r="A61" s="5" t="s">
        <v>49</v>
      </c>
      <c r="B61">
        <v>165897.09353425101</v>
      </c>
      <c r="C61">
        <v>179386.03690365699</v>
      </c>
      <c r="D61">
        <v>207832.41708970681</v>
      </c>
      <c r="E61">
        <v>216535.99270644711</v>
      </c>
      <c r="F61">
        <v>223964.72800477059</v>
      </c>
      <c r="G61">
        <v>226010.32579666021</v>
      </c>
      <c r="H61">
        <v>222524.96313404001</v>
      </c>
      <c r="I61">
        <v>224740.4306988825</v>
      </c>
      <c r="J61">
        <v>226507.81332712781</v>
      </c>
      <c r="K61">
        <v>231273.86769166929</v>
      </c>
      <c r="L61">
        <v>241960.37600845119</v>
      </c>
      <c r="M61">
        <v>308873.90601974889</v>
      </c>
      <c r="N61">
        <v>587446.0474084398</v>
      </c>
      <c r="P61" s="8">
        <f t="shared" si="5"/>
        <v>3.507274206093746E-2</v>
      </c>
      <c r="Q61" s="8">
        <f>N61/(N31*N51)</f>
        <v>0.73833283353235224</v>
      </c>
      <c r="R61" s="14"/>
    </row>
    <row r="62" spans="1:18">
      <c r="A62" s="13" t="s">
        <v>50</v>
      </c>
      <c r="N62">
        <f>SUM(N59:N60)</f>
        <v>188002.22882832892</v>
      </c>
      <c r="P62" s="8">
        <f>N62/N32</f>
        <v>6.5121457339177499E-3</v>
      </c>
      <c r="Q62" s="7">
        <f>N62/P52</f>
        <v>0.19469270686844559</v>
      </c>
    </row>
    <row r="63" spans="1:18" ht="16.149999999999999">
      <c r="A63" s="3" t="s">
        <v>51</v>
      </c>
    </row>
    <row r="64" spans="1:18">
      <c r="A64" s="4"/>
      <c r="B64" s="5">
        <v>2009</v>
      </c>
      <c r="C64" s="5">
        <v>2010</v>
      </c>
      <c r="D64" s="5">
        <v>2011</v>
      </c>
      <c r="E64" s="5">
        <v>2012</v>
      </c>
      <c r="F64" s="5">
        <v>2013</v>
      </c>
      <c r="G64" s="5">
        <v>2014</v>
      </c>
      <c r="H64" s="5">
        <v>2015</v>
      </c>
      <c r="I64" s="5">
        <v>2016</v>
      </c>
      <c r="J64" s="5">
        <v>2017</v>
      </c>
      <c r="K64" s="5">
        <v>2018</v>
      </c>
      <c r="L64" s="5">
        <v>2019</v>
      </c>
      <c r="M64" s="5">
        <v>2020</v>
      </c>
      <c r="N64" s="5">
        <v>2021</v>
      </c>
    </row>
    <row r="65" spans="1:17">
      <c r="A65" s="5" t="s">
        <v>52</v>
      </c>
      <c r="B65">
        <v>0</v>
      </c>
      <c r="C65">
        <v>0</v>
      </c>
      <c r="D65">
        <v>1</v>
      </c>
      <c r="E65">
        <v>1</v>
      </c>
      <c r="F65">
        <v>1</v>
      </c>
      <c r="G65">
        <v>1</v>
      </c>
      <c r="H65">
        <v>1</v>
      </c>
      <c r="I65">
        <v>1</v>
      </c>
      <c r="J65">
        <v>1</v>
      </c>
      <c r="K65">
        <v>1</v>
      </c>
      <c r="L65">
        <v>1</v>
      </c>
      <c r="M65">
        <v>1</v>
      </c>
      <c r="N65">
        <v>1.2644</v>
      </c>
      <c r="P65" s="11">
        <f>N65/N25</f>
        <v>3.7353304351439396E-7</v>
      </c>
      <c r="Q65" s="12">
        <f>N65/(N45*N35)</f>
        <v>2.1974129175517351E-4</v>
      </c>
    </row>
    <row r="66" spans="1:17">
      <c r="A66" s="5" t="s">
        <v>53</v>
      </c>
      <c r="B66">
        <v>1</v>
      </c>
      <c r="C66">
        <v>1</v>
      </c>
      <c r="D66">
        <v>1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1</v>
      </c>
      <c r="M66">
        <v>1</v>
      </c>
      <c r="N66">
        <v>1.1807000000000001</v>
      </c>
      <c r="P66" s="11">
        <f t="shared" ref="P66:P71" si="7">N66/N26</f>
        <v>1.7736184640445261E-7</v>
      </c>
      <c r="Q66" s="12">
        <f t="shared" ref="Q66:Q71" si="8">N66/(N46*N36)</f>
        <v>2.1128303746379941E-5</v>
      </c>
    </row>
    <row r="67" spans="1:17">
      <c r="A67" s="5" t="s">
        <v>54</v>
      </c>
      <c r="B67">
        <v>2</v>
      </c>
      <c r="C67">
        <v>6</v>
      </c>
      <c r="D67">
        <v>6</v>
      </c>
      <c r="E67">
        <v>6</v>
      </c>
      <c r="F67">
        <v>7</v>
      </c>
      <c r="G67">
        <v>7</v>
      </c>
      <c r="H67">
        <v>7</v>
      </c>
      <c r="I67">
        <v>7</v>
      </c>
      <c r="J67">
        <v>7</v>
      </c>
      <c r="K67">
        <v>24</v>
      </c>
      <c r="L67">
        <v>25</v>
      </c>
      <c r="M67">
        <v>24</v>
      </c>
      <c r="N67">
        <v>24.4635</v>
      </c>
      <c r="P67" s="11">
        <f t="shared" si="7"/>
        <v>1.1554436274018256E-6</v>
      </c>
      <c r="Q67" s="12">
        <f t="shared" si="8"/>
        <v>2.4651158975936612E-3</v>
      </c>
    </row>
    <row r="68" spans="1:17">
      <c r="A68" s="5" t="s">
        <v>55</v>
      </c>
      <c r="B68">
        <v>27</v>
      </c>
      <c r="C68">
        <v>30</v>
      </c>
      <c r="D68">
        <v>46</v>
      </c>
      <c r="E68">
        <v>54</v>
      </c>
      <c r="F68">
        <v>54</v>
      </c>
      <c r="G68">
        <v>67</v>
      </c>
      <c r="H68">
        <v>75</v>
      </c>
      <c r="I68">
        <v>82</v>
      </c>
      <c r="J68">
        <v>84</v>
      </c>
      <c r="K68">
        <v>95</v>
      </c>
      <c r="L68">
        <v>95</v>
      </c>
      <c r="M68">
        <v>101</v>
      </c>
      <c r="N68">
        <v>102.2542</v>
      </c>
      <c r="P68" s="11">
        <f t="shared" si="7"/>
        <v>1.2597145926842546E-5</v>
      </c>
      <c r="Q68" s="12">
        <f t="shared" si="8"/>
        <v>2.0432914803845976E-3</v>
      </c>
    </row>
    <row r="69" spans="1:17">
      <c r="A69" s="5" t="s">
        <v>56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0.33079999999999998</v>
      </c>
      <c r="P69" s="11">
        <f t="shared" si="7"/>
        <v>1.511729273282448E-8</v>
      </c>
      <c r="Q69" s="12">
        <f t="shared" si="8"/>
        <v>2.8692784256374871E-5</v>
      </c>
    </row>
    <row r="70" spans="1:17">
      <c r="A70" s="5" t="s">
        <v>57</v>
      </c>
      <c r="B70">
        <v>10</v>
      </c>
      <c r="C70">
        <v>10</v>
      </c>
      <c r="D70">
        <v>10</v>
      </c>
      <c r="E70">
        <v>10</v>
      </c>
      <c r="F70">
        <v>10</v>
      </c>
      <c r="G70">
        <v>10</v>
      </c>
      <c r="H70">
        <v>11</v>
      </c>
      <c r="I70">
        <v>11</v>
      </c>
      <c r="J70">
        <v>11</v>
      </c>
      <c r="K70">
        <v>17</v>
      </c>
      <c r="L70">
        <v>11</v>
      </c>
      <c r="M70">
        <v>10</v>
      </c>
      <c r="N70">
        <v>10.220000000000001</v>
      </c>
      <c r="P70" s="11">
        <f t="shared" si="7"/>
        <v>1.4626641130271531E-6</v>
      </c>
      <c r="Q70" s="12">
        <f t="shared" si="8"/>
        <v>4.7554107298521759E-4</v>
      </c>
    </row>
    <row r="71" spans="1:17">
      <c r="A71" s="5" t="s">
        <v>58</v>
      </c>
      <c r="B71">
        <v>2</v>
      </c>
      <c r="C71">
        <v>2</v>
      </c>
      <c r="D71">
        <v>2</v>
      </c>
      <c r="E71">
        <v>2</v>
      </c>
      <c r="F71">
        <v>2</v>
      </c>
      <c r="G71">
        <v>2</v>
      </c>
      <c r="H71">
        <v>2</v>
      </c>
      <c r="I71">
        <v>2</v>
      </c>
      <c r="J71">
        <v>2</v>
      </c>
      <c r="K71">
        <v>2</v>
      </c>
      <c r="L71">
        <v>2</v>
      </c>
      <c r="M71">
        <v>2</v>
      </c>
      <c r="N71">
        <v>1.8338000000000001</v>
      </c>
      <c r="P71" s="11">
        <f t="shared" si="7"/>
        <v>1.0948476830354634E-7</v>
      </c>
      <c r="Q71" s="12">
        <f t="shared" si="8"/>
        <v>1.7751326765736588E-4</v>
      </c>
    </row>
    <row r="73" spans="1:17" ht="16.149999999999999">
      <c r="A73" s="3" t="s">
        <v>59</v>
      </c>
    </row>
    <row r="74" spans="1:17">
      <c r="A74" s="4"/>
      <c r="B74" s="5">
        <v>2009</v>
      </c>
      <c r="C74" s="5">
        <v>2010</v>
      </c>
      <c r="D74" s="5">
        <v>2011</v>
      </c>
      <c r="E74" s="5">
        <v>2012</v>
      </c>
      <c r="F74" s="5">
        <v>2013</v>
      </c>
      <c r="G74" s="5">
        <v>2014</v>
      </c>
      <c r="H74" s="5">
        <v>2015</v>
      </c>
      <c r="I74" s="5">
        <v>2016</v>
      </c>
      <c r="J74" s="5">
        <v>2017</v>
      </c>
      <c r="K74" s="5">
        <v>2018</v>
      </c>
      <c r="L74" s="5">
        <v>2019</v>
      </c>
      <c r="M74" s="5">
        <v>2020</v>
      </c>
      <c r="N74" s="5">
        <v>2021</v>
      </c>
    </row>
    <row r="75" spans="1:17">
      <c r="A75" s="5" t="s">
        <v>60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</row>
    <row r="76" spans="1:17">
      <c r="A76" s="5" t="s">
        <v>61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17">
      <c r="A77" s="5" t="s">
        <v>62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2</v>
      </c>
      <c r="N77">
        <v>0</v>
      </c>
    </row>
    <row r="78" spans="1:17">
      <c r="A78" s="5" t="s">
        <v>63</v>
      </c>
      <c r="B78">
        <v>4</v>
      </c>
      <c r="C78">
        <v>5</v>
      </c>
      <c r="D78">
        <v>5</v>
      </c>
      <c r="E78">
        <v>6</v>
      </c>
      <c r="F78">
        <v>22</v>
      </c>
      <c r="G78">
        <v>27</v>
      </c>
      <c r="H78">
        <v>27</v>
      </c>
      <c r="I78">
        <v>27</v>
      </c>
      <c r="J78">
        <v>54</v>
      </c>
      <c r="K78">
        <v>25</v>
      </c>
      <c r="L78">
        <v>23</v>
      </c>
      <c r="M78">
        <v>22</v>
      </c>
      <c r="N78">
        <v>23.5884</v>
      </c>
    </row>
    <row r="79" spans="1:17">
      <c r="A79" s="5" t="s">
        <v>64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17">
      <c r="A80" s="5" t="s">
        <v>65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</row>
    <row r="81" spans="1:14">
      <c r="A81" s="5" t="s">
        <v>66</v>
      </c>
      <c r="B81">
        <v>15</v>
      </c>
      <c r="C81">
        <v>16</v>
      </c>
      <c r="D81">
        <v>17</v>
      </c>
      <c r="E81">
        <v>6</v>
      </c>
      <c r="F81">
        <v>0</v>
      </c>
      <c r="G81">
        <v>0</v>
      </c>
      <c r="H81">
        <v>0</v>
      </c>
      <c r="I81">
        <v>0</v>
      </c>
      <c r="J81">
        <v>0</v>
      </c>
      <c r="K81">
        <v>8</v>
      </c>
      <c r="L81">
        <v>11</v>
      </c>
      <c r="M81">
        <v>0</v>
      </c>
      <c r="N81">
        <v>0</v>
      </c>
    </row>
    <row r="84" spans="1:14" ht="22.15">
      <c r="A84" s="2" t="s">
        <v>67</v>
      </c>
    </row>
    <row r="86" spans="1:14" ht="16.149999999999999">
      <c r="A86" s="3" t="s">
        <v>2</v>
      </c>
    </row>
    <row r="87" spans="1:14">
      <c r="A87" s="4"/>
      <c r="B87" s="5">
        <v>2009</v>
      </c>
      <c r="C87" s="5">
        <v>2010</v>
      </c>
      <c r="D87" s="5">
        <v>2011</v>
      </c>
      <c r="E87" s="5">
        <v>2012</v>
      </c>
      <c r="F87" s="5">
        <v>2013</v>
      </c>
      <c r="G87" s="5">
        <v>2014</v>
      </c>
      <c r="H87" s="5">
        <v>2015</v>
      </c>
      <c r="I87" s="5">
        <v>2016</v>
      </c>
      <c r="J87" s="5">
        <v>2017</v>
      </c>
      <c r="K87" s="5">
        <v>2018</v>
      </c>
      <c r="L87" s="5">
        <v>2019</v>
      </c>
      <c r="M87" s="5">
        <v>2020</v>
      </c>
      <c r="N87" s="5">
        <v>2021</v>
      </c>
    </row>
    <row r="88" spans="1:14">
      <c r="A88" s="5" t="s">
        <v>5</v>
      </c>
      <c r="B88">
        <v>79129178.504365355</v>
      </c>
      <c r="C88">
        <v>86752819.166162908</v>
      </c>
      <c r="D88">
        <v>88856633.698105946</v>
      </c>
      <c r="E88">
        <v>89859532.033824965</v>
      </c>
      <c r="F88">
        <v>89810446.949314699</v>
      </c>
      <c r="G88">
        <v>90167484.975306839</v>
      </c>
      <c r="H88">
        <v>90006257.974317774</v>
      </c>
      <c r="I88">
        <v>88555271.025950849</v>
      </c>
      <c r="J88">
        <v>88328817.933841586</v>
      </c>
      <c r="K88">
        <v>89044063.112727657</v>
      </c>
      <c r="L88">
        <v>90330833.317694068</v>
      </c>
      <c r="M88">
        <v>89816366.348479286</v>
      </c>
      <c r="N88">
        <v>94029055.611785412</v>
      </c>
    </row>
    <row r="89" spans="1:14">
      <c r="A89" s="5" t="s">
        <v>68</v>
      </c>
      <c r="B89">
        <v>70944238.990661353</v>
      </c>
      <c r="C89">
        <v>78194973.216353998</v>
      </c>
      <c r="D89">
        <v>80214024.49628751</v>
      </c>
      <c r="E89">
        <v>80988305.294558704</v>
      </c>
      <c r="F89">
        <v>80517593.982729048</v>
      </c>
      <c r="G89">
        <v>80767437.781671226</v>
      </c>
      <c r="H89">
        <v>80138396.553194493</v>
      </c>
      <c r="I89">
        <v>78606925.712261677</v>
      </c>
      <c r="J89">
        <v>78122318.567227378</v>
      </c>
      <c r="K89">
        <v>78485646.878969312</v>
      </c>
      <c r="L89">
        <v>79512587.821221888</v>
      </c>
      <c r="M89">
        <v>78761694.340277523</v>
      </c>
      <c r="N89">
        <v>82651956.1363644</v>
      </c>
    </row>
    <row r="90" spans="1:14">
      <c r="A90" s="5" t="s">
        <v>69</v>
      </c>
      <c r="B90">
        <v>8184939.5137040019</v>
      </c>
      <c r="C90">
        <v>8557845.9498089105</v>
      </c>
      <c r="D90">
        <v>8642609.2018184364</v>
      </c>
      <c r="E90">
        <v>8871226.7392662615</v>
      </c>
      <c r="F90">
        <v>9292852.966585651</v>
      </c>
      <c r="G90">
        <v>9400047.1936356127</v>
      </c>
      <c r="H90">
        <v>9867861.4211232811</v>
      </c>
      <c r="I90">
        <v>9948345.3136891723</v>
      </c>
      <c r="J90">
        <v>10206499.366614209</v>
      </c>
      <c r="K90">
        <v>10558416.233758351</v>
      </c>
      <c r="L90">
        <v>10818245.49647218</v>
      </c>
      <c r="M90">
        <v>11054672.008201759</v>
      </c>
      <c r="N90">
        <v>11377099.47542101</v>
      </c>
    </row>
    <row r="91" spans="1:14">
      <c r="A91" s="5" t="s">
        <v>70</v>
      </c>
      <c r="B91">
        <v>2811427.5043653511</v>
      </c>
      <c r="C91">
        <v>2938472.166162903</v>
      </c>
      <c r="D91">
        <v>3032432.6981059411</v>
      </c>
      <c r="E91">
        <v>3056504.0338249691</v>
      </c>
      <c r="F91">
        <v>3100334.949314699</v>
      </c>
      <c r="G91">
        <v>3192715.9753068448</v>
      </c>
      <c r="H91">
        <v>3253590.9743177728</v>
      </c>
      <c r="I91">
        <v>3291562.02595085</v>
      </c>
      <c r="J91">
        <v>3360330.933841588</v>
      </c>
      <c r="K91">
        <v>3440350.1127276588</v>
      </c>
      <c r="L91">
        <v>3790941.317694067</v>
      </c>
      <c r="M91">
        <v>3718472.348479283</v>
      </c>
      <c r="N91">
        <v>3900946.3749854011</v>
      </c>
    </row>
    <row r="92" spans="1:14">
      <c r="A92" s="5" t="s">
        <v>71</v>
      </c>
      <c r="B92">
        <v>589220.95599826099</v>
      </c>
      <c r="C92">
        <v>622431.96932686947</v>
      </c>
      <c r="D92">
        <v>655203.57035840838</v>
      </c>
      <c r="E92">
        <v>689737.90913644317</v>
      </c>
      <c r="F92">
        <v>726665.676399927</v>
      </c>
      <c r="G92">
        <v>764838.78587634128</v>
      </c>
      <c r="H92">
        <v>802049.5791019008</v>
      </c>
      <c r="I92">
        <v>842235.9682022403</v>
      </c>
      <c r="J92">
        <v>885891.58734026179</v>
      </c>
      <c r="K92">
        <v>931733.37675320765</v>
      </c>
      <c r="L92">
        <v>1060564.1224166029</v>
      </c>
      <c r="M92">
        <v>1116124.5834815151</v>
      </c>
      <c r="N92">
        <v>1172293.1735882789</v>
      </c>
    </row>
    <row r="93" spans="1:14">
      <c r="A93" s="5" t="s">
        <v>72</v>
      </c>
      <c r="B93">
        <v>2222206.5483670901</v>
      </c>
      <c r="C93">
        <v>2316040.1968360338</v>
      </c>
      <c r="D93">
        <v>2377229.127747532</v>
      </c>
      <c r="E93">
        <v>2366766.1246885261</v>
      </c>
      <c r="F93">
        <v>2373669.272914771</v>
      </c>
      <c r="G93">
        <v>2427877.1894305041</v>
      </c>
      <c r="H93">
        <v>2451541.3952158722</v>
      </c>
      <c r="I93">
        <v>2449326.0577486102</v>
      </c>
      <c r="J93">
        <v>2474439.3465013262</v>
      </c>
      <c r="K93">
        <v>2508616.735974452</v>
      </c>
      <c r="L93">
        <v>2730377.1952774641</v>
      </c>
      <c r="M93">
        <v>2602347.7649977668</v>
      </c>
      <c r="N93">
        <v>2728653.201397121</v>
      </c>
    </row>
    <row r="94" spans="1:14">
      <c r="A94" s="5" t="s">
        <v>73</v>
      </c>
      <c r="B94">
        <v>7563379.6798204519</v>
      </c>
      <c r="C94">
        <v>7908075.481457944</v>
      </c>
      <c r="D94">
        <v>7956917.0498870304</v>
      </c>
      <c r="E94">
        <v>8145007.6886233278</v>
      </c>
      <c r="F94">
        <v>8528785.7256764416</v>
      </c>
      <c r="G94">
        <v>8595588.1873713024</v>
      </c>
      <c r="H94">
        <v>9025658.5999203157</v>
      </c>
      <c r="I94">
        <v>9061836.6782125887</v>
      </c>
      <c r="J94">
        <v>9273085.7403102499</v>
      </c>
      <c r="K94">
        <v>9576577.0141548831</v>
      </c>
      <c r="L94">
        <v>9705185.7553527988</v>
      </c>
      <c r="M94">
        <v>9880917.2534842435</v>
      </c>
      <c r="N94">
        <v>10142735.9085961</v>
      </c>
    </row>
    <row r="95" spans="1:14">
      <c r="A95" s="5" t="s">
        <v>74</v>
      </c>
      <c r="B95">
        <v>7390406</v>
      </c>
      <c r="C95">
        <v>7704595</v>
      </c>
      <c r="D95">
        <v>7751478</v>
      </c>
      <c r="E95">
        <v>7913357</v>
      </c>
      <c r="F95">
        <v>8287855</v>
      </c>
      <c r="G95">
        <v>8347026</v>
      </c>
      <c r="H95">
        <v>8763511</v>
      </c>
      <c r="I95">
        <v>8765614</v>
      </c>
      <c r="J95">
        <v>8965152</v>
      </c>
      <c r="K95">
        <v>9268761</v>
      </c>
      <c r="L95">
        <v>9378735</v>
      </c>
      <c r="M95">
        <v>9546153</v>
      </c>
      <c r="N95">
        <v>9758869.9152000006</v>
      </c>
    </row>
    <row r="96" spans="1:14">
      <c r="A96" s="5" t="s">
        <v>75</v>
      </c>
      <c r="B96">
        <v>4669435</v>
      </c>
      <c r="C96">
        <v>5230396</v>
      </c>
      <c r="D96">
        <v>5456290</v>
      </c>
      <c r="E96">
        <v>5637885</v>
      </c>
      <c r="F96">
        <v>5335280</v>
      </c>
      <c r="G96">
        <v>5224624</v>
      </c>
      <c r="H96">
        <v>5250185</v>
      </c>
      <c r="I96">
        <v>5787126</v>
      </c>
      <c r="J96">
        <v>5843230</v>
      </c>
      <c r="K96">
        <v>6000823</v>
      </c>
      <c r="L96">
        <v>6066203</v>
      </c>
      <c r="M96">
        <v>6279819</v>
      </c>
      <c r="N96">
        <v>7264372.1809999999</v>
      </c>
    </row>
    <row r="97" spans="1:14">
      <c r="A97" s="5" t="s">
        <v>76</v>
      </c>
      <c r="B97">
        <v>182077.55770573861</v>
      </c>
      <c r="C97">
        <v>214189.98048204591</v>
      </c>
      <c r="D97">
        <v>216251.6314600324</v>
      </c>
      <c r="E97">
        <v>243842.83012981879</v>
      </c>
      <c r="F97">
        <v>253611.29018572849</v>
      </c>
      <c r="G97">
        <v>261644.40775926609</v>
      </c>
      <c r="H97">
        <v>275944.8420213841</v>
      </c>
      <c r="I97">
        <v>311813.34548693598</v>
      </c>
      <c r="J97">
        <v>324140.779273947</v>
      </c>
      <c r="K97">
        <v>324016.85700513987</v>
      </c>
      <c r="L97">
        <v>343632.37405557802</v>
      </c>
      <c r="M97">
        <v>352383.42472025647</v>
      </c>
      <c r="N97">
        <v>404069.4667327386</v>
      </c>
    </row>
    <row r="98" spans="1:14">
      <c r="A98" s="5" t="s">
        <v>77</v>
      </c>
      <c r="B98">
        <v>4487357.4422942614</v>
      </c>
      <c r="C98">
        <v>5016206.0195179544</v>
      </c>
      <c r="D98">
        <v>5240038.3685399676</v>
      </c>
      <c r="E98">
        <v>5394042.169870181</v>
      </c>
      <c r="F98">
        <v>5081668.7098142719</v>
      </c>
      <c r="G98">
        <v>4962979.592240734</v>
      </c>
      <c r="H98">
        <v>4974240.1579786157</v>
      </c>
      <c r="I98">
        <v>5475312.6545130638</v>
      </c>
      <c r="J98">
        <v>5519089.2207260532</v>
      </c>
      <c r="K98">
        <v>5676806.1429948602</v>
      </c>
      <c r="L98">
        <v>5722570.6259444216</v>
      </c>
      <c r="M98">
        <v>5927435.5752797434</v>
      </c>
      <c r="N98">
        <v>6860302.7142672613</v>
      </c>
    </row>
    <row r="99" spans="1:14">
      <c r="A99" s="5" t="s">
        <v>78</v>
      </c>
      <c r="B99">
        <v>6339</v>
      </c>
      <c r="C99">
        <v>6886</v>
      </c>
      <c r="D99">
        <v>9683</v>
      </c>
      <c r="E99">
        <v>13378</v>
      </c>
      <c r="F99">
        <v>13811</v>
      </c>
      <c r="G99">
        <v>14273</v>
      </c>
      <c r="H99">
        <v>14827</v>
      </c>
      <c r="I99">
        <v>15238</v>
      </c>
      <c r="J99">
        <v>16063</v>
      </c>
      <c r="K99">
        <v>17103</v>
      </c>
      <c r="L99">
        <v>16689</v>
      </c>
      <c r="M99">
        <v>19661</v>
      </c>
      <c r="N99">
        <v>20087.583999999999</v>
      </c>
    </row>
    <row r="100" spans="1:14">
      <c r="A100" s="5" t="s">
        <v>79</v>
      </c>
      <c r="B100">
        <v>16896</v>
      </c>
      <c r="C100">
        <v>9743</v>
      </c>
      <c r="D100">
        <v>9993</v>
      </c>
      <c r="E100">
        <v>10911</v>
      </c>
      <c r="F100">
        <v>10910</v>
      </c>
      <c r="G100">
        <v>12265</v>
      </c>
      <c r="H100">
        <v>11529</v>
      </c>
      <c r="I100">
        <v>13444</v>
      </c>
      <c r="J100">
        <v>15252</v>
      </c>
      <c r="K100">
        <v>16802</v>
      </c>
      <c r="L100">
        <v>18625</v>
      </c>
      <c r="M100">
        <v>20350</v>
      </c>
      <c r="N100">
        <v>21779.335899999998</v>
      </c>
    </row>
    <row r="102" spans="1:14" ht="16.149999999999999">
      <c r="A102" s="3" t="s">
        <v>8</v>
      </c>
    </row>
    <row r="103" spans="1:14">
      <c r="A103" s="4"/>
      <c r="B103" s="5">
        <v>2009</v>
      </c>
      <c r="C103" s="5">
        <v>2010</v>
      </c>
      <c r="D103" s="5">
        <v>2011</v>
      </c>
      <c r="E103" s="5">
        <v>2012</v>
      </c>
      <c r="F103" s="5">
        <v>2013</v>
      </c>
      <c r="G103" s="5">
        <v>2014</v>
      </c>
      <c r="H103" s="5">
        <v>2015</v>
      </c>
      <c r="I103" s="5">
        <v>2016</v>
      </c>
      <c r="J103" s="5">
        <v>2017</v>
      </c>
      <c r="K103" s="5">
        <v>2018</v>
      </c>
      <c r="L103" s="5">
        <v>2019</v>
      </c>
      <c r="M103" s="5">
        <v>2020</v>
      </c>
      <c r="N103" s="5">
        <v>2021</v>
      </c>
    </row>
    <row r="104" spans="1:14">
      <c r="A104" s="5" t="s">
        <v>80</v>
      </c>
      <c r="B104">
        <v>0.89656230901913814</v>
      </c>
      <c r="C104">
        <v>0.90135368473250932</v>
      </c>
      <c r="D104">
        <v>0.9027353519695327</v>
      </c>
      <c r="E104">
        <v>0.90127673115494356</v>
      </c>
      <c r="F104">
        <v>0.89652815143175768</v>
      </c>
      <c r="G104">
        <v>0.8957490364047539</v>
      </c>
      <c r="H104">
        <v>0.89036471859613409</v>
      </c>
      <c r="I104">
        <v>0.88765947866870809</v>
      </c>
      <c r="J104">
        <v>0.8844488174373748</v>
      </c>
      <c r="K104">
        <v>0.88142481525813077</v>
      </c>
      <c r="L104">
        <v>0.88023751028151875</v>
      </c>
      <c r="M104">
        <v>0.87691918012680847</v>
      </c>
      <c r="N104">
        <v>0.87900442686148783</v>
      </c>
    </row>
    <row r="105" spans="1:14">
      <c r="A105" s="5" t="s">
        <v>81</v>
      </c>
      <c r="B105">
        <v>0.1034376909808619</v>
      </c>
      <c r="C105">
        <v>9.8646315267490639E-2</v>
      </c>
      <c r="D105">
        <v>9.7264648030467318E-2</v>
      </c>
      <c r="E105">
        <v>9.8723268845056417E-2</v>
      </c>
      <c r="F105">
        <v>0.10347184856824231</v>
      </c>
      <c r="G105">
        <v>0.1042509635952461</v>
      </c>
      <c r="H105">
        <v>0.1096352814038659</v>
      </c>
      <c r="I105">
        <v>0.11234052133129201</v>
      </c>
      <c r="J105">
        <v>0.1155511825626252</v>
      </c>
      <c r="K105">
        <v>0.11857518474186921</v>
      </c>
      <c r="L105">
        <v>0.1197624897184813</v>
      </c>
      <c r="M105">
        <v>0.1230808198731916</v>
      </c>
      <c r="N105">
        <v>0.1209955731385122</v>
      </c>
    </row>
    <row r="106" spans="1:14">
      <c r="A106" s="5" t="s">
        <v>82</v>
      </c>
      <c r="B106">
        <v>3.5529592970692241E-2</v>
      </c>
      <c r="C106">
        <v>3.3871777244894721E-2</v>
      </c>
      <c r="D106">
        <v>3.4127251640082998E-2</v>
      </c>
      <c r="E106">
        <v>3.4014243838644057E-2</v>
      </c>
      <c r="F106">
        <v>3.4520872065856648E-2</v>
      </c>
      <c r="G106">
        <v>3.5408728281388781E-2</v>
      </c>
      <c r="H106">
        <v>3.6148497310555312E-2</v>
      </c>
      <c r="I106">
        <v>3.7169577686530578E-2</v>
      </c>
      <c r="J106">
        <v>3.8043426963536187E-2</v>
      </c>
      <c r="K106">
        <v>3.8636490659374537E-2</v>
      </c>
      <c r="L106">
        <v>4.1967301512223457E-2</v>
      </c>
      <c r="M106">
        <v>4.1400832606074821E-2</v>
      </c>
      <c r="N106">
        <v>4.1486605917761273E-2</v>
      </c>
    </row>
    <row r="107" spans="1:14">
      <c r="A107" s="5" t="s">
        <v>83</v>
      </c>
      <c r="B107">
        <v>7.4463171125396582E-3</v>
      </c>
      <c r="C107">
        <v>7.1747751290328439E-3</v>
      </c>
      <c r="D107">
        <v>7.3737158734202037E-3</v>
      </c>
      <c r="E107">
        <v>7.6757344883213027E-3</v>
      </c>
      <c r="F107">
        <v>8.0911041096369003E-3</v>
      </c>
      <c r="G107">
        <v>8.4824234155560525E-3</v>
      </c>
      <c r="H107">
        <v>8.9110423780839349E-3</v>
      </c>
      <c r="I107">
        <v>9.5108507765215428E-3</v>
      </c>
      <c r="J107">
        <v>1.002947405006366E-2</v>
      </c>
      <c r="K107">
        <v>1.04637338434754E-2</v>
      </c>
      <c r="L107">
        <v>1.174088717510878E-2</v>
      </c>
      <c r="M107">
        <v>1.242673945582539E-2</v>
      </c>
      <c r="N107">
        <v>1.24673502882799E-2</v>
      </c>
    </row>
    <row r="108" spans="1:14">
      <c r="A108" s="5" t="s">
        <v>84</v>
      </c>
      <c r="B108">
        <v>2.8083275858152582E-2</v>
      </c>
      <c r="C108">
        <v>2.669700211586188E-2</v>
      </c>
      <c r="D108">
        <v>2.6753535766662791E-2</v>
      </c>
      <c r="E108">
        <v>2.633850935032275E-2</v>
      </c>
      <c r="F108">
        <v>2.6429767956219749E-2</v>
      </c>
      <c r="G108">
        <v>2.692630486583273E-2</v>
      </c>
      <c r="H108">
        <v>2.7237454932471369E-2</v>
      </c>
      <c r="I108">
        <v>2.7658726910009031E-2</v>
      </c>
      <c r="J108">
        <v>2.8013952913472528E-2</v>
      </c>
      <c r="K108">
        <v>2.817275681589914E-2</v>
      </c>
      <c r="L108">
        <v>3.022641433711468E-2</v>
      </c>
      <c r="M108">
        <v>2.897409315024943E-2</v>
      </c>
      <c r="N108">
        <v>2.9019255629481381E-2</v>
      </c>
    </row>
    <row r="109" spans="1:14">
      <c r="A109" s="5" t="s">
        <v>85</v>
      </c>
      <c r="B109">
        <v>9.5582689252905612E-2</v>
      </c>
      <c r="C109">
        <v>9.1156409180330272E-2</v>
      </c>
      <c r="D109">
        <v>8.9547811105707448E-2</v>
      </c>
      <c r="E109">
        <v>9.0641554705152269E-2</v>
      </c>
      <c r="F109">
        <v>9.4964294415434053E-2</v>
      </c>
      <c r="G109">
        <v>9.5329133220531548E-2</v>
      </c>
      <c r="H109">
        <v>0.1002781229111389</v>
      </c>
      <c r="I109">
        <v>0.1023297266580218</v>
      </c>
      <c r="J109">
        <v>0.10498369566380709</v>
      </c>
      <c r="K109">
        <v>0.10754874249203079</v>
      </c>
      <c r="L109">
        <v>0.1074404541494664</v>
      </c>
      <c r="M109">
        <v>0.1100124359868578</v>
      </c>
      <c r="N109">
        <v>0.1078681035622869</v>
      </c>
    </row>
    <row r="110" spans="1:14">
      <c r="A110" s="5" t="s">
        <v>86</v>
      </c>
      <c r="B110">
        <v>9.3396723429806497E-2</v>
      </c>
      <c r="C110">
        <v>8.8810889076041719E-2</v>
      </c>
      <c r="D110">
        <v>8.7235782826704467E-2</v>
      </c>
      <c r="E110">
        <v>8.8063634662834109E-2</v>
      </c>
      <c r="F110">
        <v>9.2281636285334631E-2</v>
      </c>
      <c r="G110">
        <v>9.2572461151443963E-2</v>
      </c>
      <c r="H110">
        <v>9.7365574319294157E-2</v>
      </c>
      <c r="I110">
        <v>9.8984666846440611E-2</v>
      </c>
      <c r="J110">
        <v>0.101497475112991</v>
      </c>
      <c r="K110">
        <v>0.1040918470697588</v>
      </c>
      <c r="L110">
        <v>0.10382650813166899</v>
      </c>
      <c r="M110">
        <v>0.10628522827300541</v>
      </c>
      <c r="N110">
        <v>0.1037856846663559</v>
      </c>
    </row>
    <row r="111" spans="1:14">
      <c r="A111" s="5" t="s">
        <v>87</v>
      </c>
      <c r="B111">
        <v>5.9010280256383538E-2</v>
      </c>
      <c r="C111">
        <v>6.0290789974005422E-2</v>
      </c>
      <c r="D111">
        <v>6.1405544785074449E-2</v>
      </c>
      <c r="E111">
        <v>6.2741090148096756E-2</v>
      </c>
      <c r="F111">
        <v>5.9406006553012827E-2</v>
      </c>
      <c r="G111">
        <v>5.7943548069803757E-2</v>
      </c>
      <c r="H111">
        <v>5.8331332933517561E-2</v>
      </c>
      <c r="I111">
        <v>6.5350440837159213E-2</v>
      </c>
      <c r="J111">
        <v>6.6153155184037304E-2</v>
      </c>
      <c r="K111">
        <v>6.7391612536852691E-2</v>
      </c>
      <c r="L111">
        <v>6.7155397301219708E-2</v>
      </c>
      <c r="M111">
        <v>6.9918426399425651E-2</v>
      </c>
      <c r="N111">
        <v>7.7256674904746123E-2</v>
      </c>
    </row>
    <row r="112" spans="1:14">
      <c r="A112" s="5" t="s">
        <v>88</v>
      </c>
      <c r="B112">
        <v>2.3010166558938032E-3</v>
      </c>
      <c r="C112">
        <v>2.4689685308300459E-3</v>
      </c>
      <c r="D112">
        <v>2.4337139778978821E-3</v>
      </c>
      <c r="E112">
        <v>2.7136000445454281E-3</v>
      </c>
      <c r="F112">
        <v>2.8238506632625518E-3</v>
      </c>
      <c r="G112">
        <v>2.9017600727237729E-3</v>
      </c>
      <c r="H112">
        <v>3.0658406229944779E-3</v>
      </c>
      <c r="I112">
        <v>3.5211155911381051E-3</v>
      </c>
      <c r="J112">
        <v>3.6697058429642848E-3</v>
      </c>
      <c r="K112">
        <v>3.638837286602054E-3</v>
      </c>
      <c r="L112">
        <v>3.8041537029446068E-3</v>
      </c>
      <c r="M112">
        <v>3.9233765408972464E-3</v>
      </c>
      <c r="N112">
        <v>4.297283048348444E-3</v>
      </c>
    </row>
    <row r="113" spans="1:14">
      <c r="A113" s="5" t="s">
        <v>89</v>
      </c>
      <c r="B113">
        <v>5.6709263600489737E-2</v>
      </c>
      <c r="C113">
        <v>5.7821821443175381E-2</v>
      </c>
      <c r="D113">
        <v>5.8971830807176558E-2</v>
      </c>
      <c r="E113">
        <v>6.0027490103551323E-2</v>
      </c>
      <c r="F113">
        <v>5.6582155889750282E-2</v>
      </c>
      <c r="G113">
        <v>5.504178799707999E-2</v>
      </c>
      <c r="H113">
        <v>5.5265492310523079E-2</v>
      </c>
      <c r="I113">
        <v>6.1829325246021097E-2</v>
      </c>
      <c r="J113">
        <v>6.2483449341073027E-2</v>
      </c>
      <c r="K113">
        <v>6.3752775250250651E-2</v>
      </c>
      <c r="L113">
        <v>6.3351243598275098E-2</v>
      </c>
      <c r="M113">
        <v>6.5995049858528401E-2</v>
      </c>
      <c r="N113">
        <v>7.2959391856397687E-2</v>
      </c>
    </row>
    <row r="114" spans="1:14">
      <c r="A114" s="5" t="s">
        <v>90</v>
      </c>
      <c r="B114">
        <v>8.0109513580382908E-5</v>
      </c>
      <c r="C114">
        <v>7.9374942119296764E-5</v>
      </c>
      <c r="D114">
        <v>1.0897329323659039E-4</v>
      </c>
      <c r="E114">
        <v>1.4887680468850259E-4</v>
      </c>
      <c r="F114">
        <v>1.5377943734980361E-4</v>
      </c>
      <c r="G114">
        <v>1.5829431201179429E-4</v>
      </c>
      <c r="H114">
        <v>1.6473299005754369E-4</v>
      </c>
      <c r="I114">
        <v>1.720733257711396E-4</v>
      </c>
      <c r="J114">
        <v>1.818545790121544E-4</v>
      </c>
      <c r="K114">
        <v>1.9207344546202939E-4</v>
      </c>
      <c r="L114">
        <v>1.8475419064611849E-4</v>
      </c>
      <c r="M114">
        <v>2.1890219788804551E-4</v>
      </c>
      <c r="N114">
        <v>2.1363166809773069E-4</v>
      </c>
    </row>
    <row r="115" spans="1:14">
      <c r="A115" s="5" t="s">
        <v>91</v>
      </c>
      <c r="B115">
        <v>2.1352426904151279E-4</v>
      </c>
      <c r="C115">
        <v>1.1230758946678891E-4</v>
      </c>
      <c r="D115">
        <v>1.124620592082255E-4</v>
      </c>
      <c r="E115">
        <v>1.214228446670841E-4</v>
      </c>
      <c r="F115">
        <v>1.214780726584865E-4</v>
      </c>
      <c r="G115">
        <v>1.360246435104503E-4</v>
      </c>
      <c r="H115">
        <v>1.2809109343585491E-4</v>
      </c>
      <c r="I115">
        <v>1.5181479142060641E-4</v>
      </c>
      <c r="J115">
        <v>1.7267297759405959E-4</v>
      </c>
      <c r="K115">
        <v>1.886930965709535E-4</v>
      </c>
      <c r="L115">
        <v>2.0618651811276631E-4</v>
      </c>
      <c r="M115">
        <v>2.2657340557559249E-4</v>
      </c>
      <c r="N115">
        <v>2.316234674303186E-4</v>
      </c>
    </row>
  </sheetData>
  <conditionalFormatting sqref="A8:A12">
    <cfRule type="notContainsBlanks" dxfId="65" priority="2">
      <formula>LEN(TRIM(A8))&gt;0</formula>
    </cfRule>
  </conditionalFormatting>
  <conditionalFormatting sqref="A16:A21">
    <cfRule type="notContainsBlanks" dxfId="64" priority="4">
      <formula>LEN(TRIM(A16))&gt;0</formula>
    </cfRule>
  </conditionalFormatting>
  <conditionalFormatting sqref="A25:A32">
    <cfRule type="notContainsBlanks" dxfId="63" priority="6">
      <formula>LEN(TRIM(A25))&gt;0</formula>
    </cfRule>
  </conditionalFormatting>
  <conditionalFormatting sqref="A35:A41">
    <cfRule type="notContainsBlanks" dxfId="62" priority="8">
      <formula>LEN(TRIM(A35))&gt;0</formula>
    </cfRule>
  </conditionalFormatting>
  <conditionalFormatting sqref="A45:A52">
    <cfRule type="notContainsBlanks" dxfId="61" priority="10">
      <formula>LEN(TRIM(A45))&gt;0</formula>
    </cfRule>
  </conditionalFormatting>
  <conditionalFormatting sqref="A55:A62">
    <cfRule type="notContainsBlanks" dxfId="60" priority="12">
      <formula>LEN(TRIM(A55))&gt;0</formula>
    </cfRule>
  </conditionalFormatting>
  <conditionalFormatting sqref="A65:A71">
    <cfRule type="notContainsBlanks" dxfId="59" priority="14">
      <formula>LEN(TRIM(A65))&gt;0</formula>
    </cfRule>
  </conditionalFormatting>
  <conditionalFormatting sqref="A75:A81">
    <cfRule type="notContainsBlanks" dxfId="58" priority="16">
      <formula>LEN(TRIM(A75))&gt;0</formula>
    </cfRule>
  </conditionalFormatting>
  <conditionalFormatting sqref="A88:A100">
    <cfRule type="notContainsBlanks" dxfId="57" priority="18">
      <formula>LEN(TRIM(A88))&gt;0</formula>
    </cfRule>
  </conditionalFormatting>
  <conditionalFormatting sqref="A104:A115">
    <cfRule type="notContainsBlanks" dxfId="56" priority="20">
      <formula>LEN(TRIM(A104))&gt;0</formula>
    </cfRule>
  </conditionalFormatting>
  <conditionalFormatting sqref="B8:O12">
    <cfRule type="notContainsBlanks" dxfId="55" priority="1">
      <formula>LEN(TRIM(B8))&gt;0</formula>
    </cfRule>
  </conditionalFormatting>
  <conditionalFormatting sqref="B16:O21">
    <cfRule type="notContainsBlanks" dxfId="54" priority="3">
      <formula>LEN(TRIM(B16))&gt;0</formula>
    </cfRule>
  </conditionalFormatting>
  <conditionalFormatting sqref="B25:O31">
    <cfRule type="notContainsBlanks" dxfId="53" priority="5">
      <formula>LEN(TRIM(B25))&gt;0</formula>
    </cfRule>
  </conditionalFormatting>
  <conditionalFormatting sqref="B35:O41">
    <cfRule type="notContainsBlanks" dxfId="52" priority="7">
      <formula>LEN(TRIM(B35))&gt;0</formula>
    </cfRule>
  </conditionalFormatting>
  <conditionalFormatting sqref="B45:O51">
    <cfRule type="notContainsBlanks" dxfId="51" priority="9">
      <formula>LEN(TRIM(B45))&gt;0</formula>
    </cfRule>
  </conditionalFormatting>
  <conditionalFormatting sqref="B55:O61">
    <cfRule type="notContainsBlanks" dxfId="50" priority="11">
      <formula>LEN(TRIM(B55))&gt;0</formula>
    </cfRule>
  </conditionalFormatting>
  <conditionalFormatting sqref="B65:O71">
    <cfRule type="notContainsBlanks" dxfId="49" priority="13">
      <formula>LEN(TRIM(B65))&gt;0</formula>
    </cfRule>
  </conditionalFormatting>
  <conditionalFormatting sqref="B75:O81">
    <cfRule type="notContainsBlanks" dxfId="48" priority="15">
      <formula>LEN(TRIM(B75))&gt;0</formula>
    </cfRule>
  </conditionalFormatting>
  <conditionalFormatting sqref="B88:O100">
    <cfRule type="notContainsBlanks" dxfId="47" priority="17">
      <formula>LEN(TRIM(B88))&gt;0</formula>
    </cfRule>
  </conditionalFormatting>
  <conditionalFormatting sqref="B104:O115">
    <cfRule type="notContainsBlanks" dxfId="46" priority="19">
      <formula>LEN(TRIM(B104))&gt;0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E476-16D2-4332-A086-09F5EAD9A7B2}">
  <dimension ref="A2:N42"/>
  <sheetViews>
    <sheetView zoomScale="85" zoomScaleNormal="85" workbookViewId="0">
      <selection activeCell="M31" sqref="M31"/>
    </sheetView>
  </sheetViews>
  <sheetFormatPr defaultRowHeight="14.45"/>
  <cols>
    <col min="1" max="1" width="45" customWidth="1"/>
    <col min="2" max="2" width="21.42578125" customWidth="1"/>
    <col min="3" max="3" width="12" customWidth="1"/>
    <col min="4" max="4" width="18" customWidth="1"/>
    <col min="5" max="5" width="13.5703125" customWidth="1"/>
    <col min="6" max="6" width="18.28515625" customWidth="1"/>
    <col min="13" max="13" width="50.5703125" customWidth="1"/>
    <col min="14" max="14" width="22.5703125" customWidth="1"/>
    <col min="15" max="15" width="18.5703125" customWidth="1"/>
  </cols>
  <sheetData>
    <row r="2" spans="1:14">
      <c r="A2" s="42" t="s">
        <v>99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37" t="s">
        <v>100</v>
      </c>
      <c r="B3" s="37" t="s">
        <v>101</v>
      </c>
      <c r="C3" s="37" t="s">
        <v>102</v>
      </c>
      <c r="D3" s="37" t="s">
        <v>103</v>
      </c>
      <c r="E3" s="37" t="s">
        <v>104</v>
      </c>
      <c r="F3" s="37" t="s">
        <v>105</v>
      </c>
    </row>
    <row r="4" spans="1:14">
      <c r="A4" s="37" t="s">
        <v>106</v>
      </c>
      <c r="B4" s="28">
        <v>21882224.935800001</v>
      </c>
      <c r="C4" s="28">
        <v>576822.77527194738</v>
      </c>
      <c r="D4" s="28">
        <v>21305402.160528053</v>
      </c>
      <c r="E4" s="32">
        <f>C4/B4</f>
        <v>2.6360334790647699E-2</v>
      </c>
      <c r="F4" s="41">
        <v>0.22847123382872869</v>
      </c>
    </row>
    <row r="5" spans="1:14">
      <c r="A5" s="37" t="s">
        <v>107</v>
      </c>
      <c r="B5" s="28">
        <v>21172387.315000001</v>
      </c>
      <c r="C5" s="28">
        <v>478764.9584156198</v>
      </c>
      <c r="D5" s="28">
        <v>20693622.356584381</v>
      </c>
      <c r="E5" s="32">
        <f t="shared" ref="E5:E10" si="0">C5/B5</f>
        <v>2.26127054683356E-2</v>
      </c>
      <c r="F5" s="41">
        <v>0.23694088792934023</v>
      </c>
    </row>
    <row r="6" spans="1:14">
      <c r="A6" s="37" t="s">
        <v>108</v>
      </c>
      <c r="B6" s="28">
        <v>16749361.837400001</v>
      </c>
      <c r="C6" s="28">
        <v>795638.5260533035</v>
      </c>
      <c r="D6" s="28">
        <v>15953723.311346697</v>
      </c>
      <c r="E6" s="32">
        <f>C6/B6</f>
        <v>4.7502617340124897E-2</v>
      </c>
      <c r="F6" s="41">
        <v>0.14841796207716809</v>
      </c>
    </row>
    <row r="7" spans="1:14">
      <c r="A7" s="37" t="s">
        <v>109</v>
      </c>
      <c r="B7" s="28">
        <v>8117251.3673999999</v>
      </c>
      <c r="C7" s="28">
        <v>1942915.0841321126</v>
      </c>
      <c r="D7" s="28">
        <v>6174336.2832678873</v>
      </c>
      <c r="E7" s="32">
        <f t="shared" si="0"/>
        <v>0.23935627913841959</v>
      </c>
      <c r="F7" s="41">
        <v>0.29442733652407654</v>
      </c>
    </row>
    <row r="8" spans="1:14">
      <c r="A8" s="37" t="s">
        <v>110</v>
      </c>
      <c r="B8" s="28">
        <v>6987250.1205000002</v>
      </c>
      <c r="C8" s="28">
        <v>388812.92753515654</v>
      </c>
      <c r="D8" s="28">
        <v>6598437.1929648435</v>
      </c>
      <c r="E8" s="32">
        <f t="shared" si="0"/>
        <v>5.5646058296154641E-2</v>
      </c>
      <c r="F8" s="41">
        <v>0.63183442611384333</v>
      </c>
    </row>
    <row r="9" spans="1:14">
      <c r="A9" s="37" t="s">
        <v>111</v>
      </c>
      <c r="B9" s="28">
        <v>6657012.3391000004</v>
      </c>
      <c r="C9" s="28">
        <v>2611989.5572884134</v>
      </c>
      <c r="D9" s="28">
        <v>4045022.781811587</v>
      </c>
      <c r="E9" s="32">
        <f t="shared" si="0"/>
        <v>0.39236663900213581</v>
      </c>
      <c r="F9" s="41">
        <v>0.24455954218947765</v>
      </c>
    </row>
    <row r="10" spans="1:14">
      <c r="A10" s="37" t="s">
        <v>112</v>
      </c>
      <c r="B10" s="28">
        <v>3384974.9626000002</v>
      </c>
      <c r="C10" s="28">
        <v>143639.07831167502</v>
      </c>
      <c r="D10" s="28">
        <v>3241335.884288325</v>
      </c>
      <c r="E10" s="32">
        <f t="shared" si="0"/>
        <v>4.243431041550328E-2</v>
      </c>
      <c r="F10" s="41">
        <v>0.45791125994309589</v>
      </c>
    </row>
    <row r="17" spans="1:14">
      <c r="D17" s="25"/>
      <c r="E17" s="25"/>
    </row>
    <row r="18" spans="1:14">
      <c r="D18" s="25"/>
      <c r="E18" s="25"/>
    </row>
    <row r="19" spans="1:14">
      <c r="D19" s="25"/>
      <c r="E19" s="25"/>
    </row>
    <row r="20" spans="1:14">
      <c r="D20" s="25"/>
      <c r="E20" s="25"/>
    </row>
    <row r="21" spans="1:14">
      <c r="D21" s="25"/>
      <c r="E21" s="25"/>
    </row>
    <row r="22" spans="1:14">
      <c r="D22" s="25"/>
      <c r="E22" s="25"/>
    </row>
    <row r="23" spans="1:14">
      <c r="D23" s="25"/>
      <c r="E23" s="25"/>
    </row>
    <row r="31" spans="1:14">
      <c r="A31" s="43" t="s">
        <v>113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5" spans="1:7">
      <c r="A35" s="37" t="s">
        <v>100</v>
      </c>
      <c r="B35" s="37" t="s">
        <v>101</v>
      </c>
      <c r="C35" s="37" t="s">
        <v>93</v>
      </c>
      <c r="D35" s="37" t="s">
        <v>114</v>
      </c>
      <c r="E35" s="37" t="s">
        <v>115</v>
      </c>
      <c r="F35" s="44" t="s">
        <v>116</v>
      </c>
      <c r="G35" s="44" t="s">
        <v>117</v>
      </c>
    </row>
    <row r="36" spans="1:7">
      <c r="A36" s="37" t="s">
        <v>111</v>
      </c>
      <c r="B36" s="28">
        <v>6657012.3391000004</v>
      </c>
      <c r="C36" s="28">
        <v>1628035.89</v>
      </c>
      <c r="D36" s="28">
        <f t="shared" ref="D36:D42" si="1">B36-C36</f>
        <v>5028976.4491000008</v>
      </c>
      <c r="E36" s="32">
        <v>0.39236663900213581</v>
      </c>
      <c r="F36" s="41">
        <f>F9</f>
        <v>0.24455954218947765</v>
      </c>
      <c r="G36" s="17">
        <f>1-F36</f>
        <v>0.75544045781052238</v>
      </c>
    </row>
    <row r="37" spans="1:7">
      <c r="A37" s="37" t="s">
        <v>109</v>
      </c>
      <c r="B37" s="28">
        <v>8117251.3673999999</v>
      </c>
      <c r="C37" s="28">
        <v>2389940.7000000002</v>
      </c>
      <c r="D37" s="28">
        <f t="shared" si="1"/>
        <v>5727310.6673999997</v>
      </c>
      <c r="E37" s="32">
        <v>0.23935627913841959</v>
      </c>
      <c r="F37" s="41">
        <f>F7</f>
        <v>0.29442733652407654</v>
      </c>
      <c r="G37" s="17">
        <f t="shared" ref="G37:G42" si="2">1-F37</f>
        <v>0.7055726634759234</v>
      </c>
    </row>
    <row r="38" spans="1:7">
      <c r="A38" s="37" t="s">
        <v>110</v>
      </c>
      <c r="B38" s="28">
        <v>6987250.1205000002</v>
      </c>
      <c r="C38" s="28">
        <v>4414785.17</v>
      </c>
      <c r="D38" s="28">
        <f t="shared" si="1"/>
        <v>2572464.9505000003</v>
      </c>
      <c r="E38" s="32">
        <v>5.5646058296154641E-2</v>
      </c>
      <c r="F38" s="41">
        <f>F8</f>
        <v>0.63183442611384333</v>
      </c>
      <c r="G38" s="17">
        <f t="shared" si="2"/>
        <v>0.36816557388615667</v>
      </c>
    </row>
    <row r="39" spans="1:7">
      <c r="A39" s="37" t="s">
        <v>108</v>
      </c>
      <c r="B39" s="28">
        <v>16749361.837400001</v>
      </c>
      <c r="C39" s="28">
        <v>2485906.15</v>
      </c>
      <c r="D39" s="28">
        <f t="shared" si="1"/>
        <v>14263455.6874</v>
      </c>
      <c r="E39" s="32">
        <v>4.7502617340124897E-2</v>
      </c>
      <c r="F39" s="41">
        <f>F6</f>
        <v>0.14841796207716809</v>
      </c>
      <c r="G39" s="17">
        <f t="shared" si="2"/>
        <v>0.85158203792283194</v>
      </c>
    </row>
    <row r="40" spans="1:7">
      <c r="A40" s="37" t="s">
        <v>112</v>
      </c>
      <c r="B40" s="28">
        <v>3384974.9626000002</v>
      </c>
      <c r="C40" s="28">
        <v>1550018.15</v>
      </c>
      <c r="D40" s="28">
        <f t="shared" si="1"/>
        <v>1834956.8126000003</v>
      </c>
      <c r="E40" s="32">
        <v>4.243431041550328E-2</v>
      </c>
      <c r="F40" s="41">
        <f>F10</f>
        <v>0.45791125994309589</v>
      </c>
      <c r="G40" s="17">
        <f t="shared" si="2"/>
        <v>0.54208874005690411</v>
      </c>
    </row>
    <row r="41" spans="1:7">
      <c r="A41" s="37" t="s">
        <v>106</v>
      </c>
      <c r="B41" s="28">
        <v>21882224.935800001</v>
      </c>
      <c r="C41" s="28">
        <v>4999458.93</v>
      </c>
      <c r="D41" s="28">
        <f t="shared" si="1"/>
        <v>16882766.005800001</v>
      </c>
      <c r="E41" s="32">
        <v>2.6360334790647699E-2</v>
      </c>
      <c r="F41" s="41">
        <f>F4</f>
        <v>0.22847123382872869</v>
      </c>
      <c r="G41" s="17">
        <f t="shared" si="2"/>
        <v>0.77152876617127131</v>
      </c>
    </row>
    <row r="42" spans="1:7">
      <c r="A42" s="37" t="s">
        <v>107</v>
      </c>
      <c r="B42" s="28">
        <v>21172387.315000001</v>
      </c>
      <c r="C42" s="28">
        <v>5016604.25</v>
      </c>
      <c r="D42" s="28">
        <f t="shared" si="1"/>
        <v>16155783.065000001</v>
      </c>
      <c r="E42" s="32">
        <v>2.26127054683356E-2</v>
      </c>
      <c r="F42" s="41">
        <f>F5</f>
        <v>0.23694088792934023</v>
      </c>
      <c r="G42" s="17">
        <f t="shared" si="2"/>
        <v>0.7630591120706598</v>
      </c>
    </row>
  </sheetData>
  <autoFilter ref="A35:E42" xr:uid="{2123E476-16D2-4332-A086-09F5EAD9A7B2}">
    <sortState xmlns:xlrd2="http://schemas.microsoft.com/office/spreadsheetml/2017/richdata2" ref="A36:E42">
      <sortCondition descending="1" ref="E35:E42"/>
    </sortState>
  </autoFilter>
  <pageMargins left="0.7" right="0.7" top="0.75" bottom="0.75" header="0.3" footer="0.3"/>
  <pageSetup paperSize="9" orientation="portrait" r:id="rId1"/>
  <ignoredErrors>
    <ignoredError sqref="F39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9CF8B-36DB-431B-8803-DD0A47A9304B}">
  <dimension ref="A1:G60"/>
  <sheetViews>
    <sheetView zoomScale="85" zoomScaleNormal="85" workbookViewId="0">
      <selection activeCell="B17" sqref="B17"/>
    </sheetView>
  </sheetViews>
  <sheetFormatPr defaultRowHeight="14.45"/>
  <cols>
    <col min="1" max="1" width="45" customWidth="1"/>
    <col min="2" max="2" width="21.42578125" customWidth="1"/>
    <col min="3" max="3" width="12" customWidth="1"/>
    <col min="4" max="4" width="18" customWidth="1"/>
    <col min="5" max="5" width="13.5703125" customWidth="1"/>
    <col min="6" max="6" width="14.85546875" customWidth="1"/>
    <col min="13" max="13" width="50.5703125" customWidth="1"/>
    <col min="14" max="14" width="22.5703125" customWidth="1"/>
    <col min="15" max="15" width="18.5703125" customWidth="1"/>
  </cols>
  <sheetData>
    <row r="1" spans="1:7" ht="16.149999999999999">
      <c r="A1" s="3" t="s">
        <v>15</v>
      </c>
    </row>
    <row r="2" spans="1:7">
      <c r="A2" s="4"/>
      <c r="B2" s="5">
        <v>2021</v>
      </c>
      <c r="F2" s="15" t="s">
        <v>93</v>
      </c>
      <c r="G2" t="s">
        <v>94</v>
      </c>
    </row>
    <row r="3" spans="1:7">
      <c r="A3" s="5" t="s">
        <v>16</v>
      </c>
      <c r="B3">
        <v>3384974.9626000002</v>
      </c>
      <c r="D3" s="9"/>
      <c r="F3" s="16">
        <v>1550018.15</v>
      </c>
      <c r="G3" s="17">
        <f>F3/B3</f>
        <v>0.45791125994309589</v>
      </c>
    </row>
    <row r="4" spans="1:7">
      <c r="A4" s="5" t="s">
        <v>17</v>
      </c>
      <c r="B4">
        <v>6657012.3391000004</v>
      </c>
      <c r="D4" s="9"/>
      <c r="F4" s="16">
        <v>1628035.89</v>
      </c>
      <c r="G4" s="17">
        <f t="shared" ref="G4:G9" si="0">F4/B4</f>
        <v>0.24455954218947765</v>
      </c>
    </row>
    <row r="5" spans="1:7">
      <c r="A5" s="5" t="s">
        <v>18</v>
      </c>
      <c r="B5">
        <v>21172387.315000001</v>
      </c>
      <c r="D5" s="9"/>
      <c r="F5" s="16">
        <v>5016604.25</v>
      </c>
      <c r="G5" s="17">
        <f t="shared" si="0"/>
        <v>0.23694088792934023</v>
      </c>
    </row>
    <row r="6" spans="1:7">
      <c r="A6" s="5" t="s">
        <v>19</v>
      </c>
      <c r="B6">
        <v>8117251.3673999999</v>
      </c>
      <c r="D6" s="9"/>
      <c r="F6" s="16">
        <v>2389940.7000000002</v>
      </c>
      <c r="G6" s="17">
        <f t="shared" si="0"/>
        <v>0.29442733652407654</v>
      </c>
    </row>
    <row r="7" spans="1:7">
      <c r="A7" s="5" t="s">
        <v>20</v>
      </c>
      <c r="B7">
        <v>21882224.935800001</v>
      </c>
      <c r="D7" s="9"/>
      <c r="F7" s="16">
        <v>4999458.93</v>
      </c>
      <c r="G7" s="17">
        <f t="shared" si="0"/>
        <v>0.22847123382872869</v>
      </c>
    </row>
    <row r="8" spans="1:7">
      <c r="A8" s="5" t="s">
        <v>21</v>
      </c>
      <c r="B8">
        <v>6987250.1205000002</v>
      </c>
      <c r="D8" s="9"/>
      <c r="F8" s="16">
        <v>4414785.17</v>
      </c>
      <c r="G8" s="17">
        <f t="shared" si="0"/>
        <v>0.63183442611384333</v>
      </c>
    </row>
    <row r="9" spans="1:7">
      <c r="A9" s="5" t="s">
        <v>22</v>
      </c>
      <c r="B9">
        <v>16749361.837400001</v>
      </c>
      <c r="D9" s="9"/>
      <c r="F9" s="16">
        <v>2485906.15</v>
      </c>
      <c r="G9" s="17">
        <f t="shared" si="0"/>
        <v>0.14841796207716809</v>
      </c>
    </row>
    <row r="10" spans="1:7" ht="16.149999999999999">
      <c r="A10" s="3" t="s">
        <v>24</v>
      </c>
    </row>
    <row r="11" spans="1:7">
      <c r="A11" s="4"/>
      <c r="B11" s="5">
        <v>2021</v>
      </c>
      <c r="D11" t="s">
        <v>95</v>
      </c>
      <c r="E11" t="s">
        <v>96</v>
      </c>
    </row>
    <row r="12" spans="1:7">
      <c r="A12" s="5" t="s">
        <v>25</v>
      </c>
      <c r="B12">
        <v>135598.74341167501</v>
      </c>
      <c r="D12" s="21">
        <f t="shared" ref="D12:D18" si="1">B12/B3</f>
        <v>4.0059009271820899E-2</v>
      </c>
      <c r="E12" s="8">
        <f t="shared" ref="E12:E18" si="2">B12/(B3*B22)</f>
        <v>0.94402404279875907</v>
      </c>
    </row>
    <row r="13" spans="1:7">
      <c r="A13" s="5" t="s">
        <v>26</v>
      </c>
      <c r="B13">
        <v>142423.89448841309</v>
      </c>
      <c r="D13" s="21">
        <f t="shared" si="1"/>
        <v>2.1394566696517223E-2</v>
      </c>
      <c r="E13" s="8">
        <f t="shared" si="2"/>
        <v>5.4526976990010523E-2</v>
      </c>
    </row>
    <row r="14" spans="1:7">
      <c r="A14" s="5" t="s">
        <v>27</v>
      </c>
      <c r="B14">
        <v>438862.75311561988</v>
      </c>
      <c r="D14" s="21">
        <f t="shared" si="1"/>
        <v>2.0728071265005567E-2</v>
      </c>
      <c r="E14" s="8">
        <f t="shared" si="2"/>
        <v>0.91665596113790671</v>
      </c>
    </row>
    <row r="15" spans="1:7">
      <c r="A15" s="5" t="s">
        <v>28</v>
      </c>
      <c r="B15">
        <v>209076.8778321126</v>
      </c>
      <c r="D15" s="21">
        <f t="shared" si="1"/>
        <v>2.5757102788733902E-2</v>
      </c>
      <c r="E15" s="8">
        <f t="shared" si="2"/>
        <v>0.1076098896650987</v>
      </c>
    </row>
    <row r="16" spans="1:7">
      <c r="A16" s="5" t="s">
        <v>29</v>
      </c>
      <c r="B16">
        <v>437362.84537194762</v>
      </c>
      <c r="D16" s="21">
        <f t="shared" si="1"/>
        <v>1.9987128669736339E-2</v>
      </c>
      <c r="E16" s="8">
        <f t="shared" si="2"/>
        <v>0.75822742117932096</v>
      </c>
    </row>
    <row r="17" spans="1:5">
      <c r="A17" s="5" t="s">
        <v>30</v>
      </c>
      <c r="B17">
        <v>386214.39433515648</v>
      </c>
      <c r="D17" s="21">
        <f t="shared" si="1"/>
        <v>5.5274161891247627E-2</v>
      </c>
      <c r="E17" s="8">
        <f t="shared" si="2"/>
        <v>0.99331675205227044</v>
      </c>
    </row>
    <row r="18" spans="1:5">
      <c r="A18" s="5" t="s">
        <v>31</v>
      </c>
      <c r="B18">
        <v>217472.13115330349</v>
      </c>
      <c r="D18" s="21">
        <f t="shared" si="1"/>
        <v>1.2983905492309888E-2</v>
      </c>
      <c r="E18" s="8">
        <f t="shared" si="2"/>
        <v>0.27333031776635464</v>
      </c>
    </row>
    <row r="20" spans="1:5" ht="16.149999999999999">
      <c r="A20" s="3" t="s">
        <v>32</v>
      </c>
    </row>
    <row r="21" spans="1:5">
      <c r="A21" s="4"/>
      <c r="B21" s="5">
        <v>2021</v>
      </c>
      <c r="D21" t="s">
        <v>97</v>
      </c>
    </row>
    <row r="22" spans="1:5">
      <c r="A22" s="5" t="s">
        <v>35</v>
      </c>
      <c r="B22" s="6">
        <v>4.243431041550328E-2</v>
      </c>
      <c r="D22" s="10">
        <f t="shared" ref="D22:D28" si="3">B22*B3</f>
        <v>143639.07831167502</v>
      </c>
    </row>
    <row r="23" spans="1:5">
      <c r="A23" s="5" t="s">
        <v>36</v>
      </c>
      <c r="B23" s="6">
        <v>0.39236663900213581</v>
      </c>
      <c r="D23" s="10">
        <f t="shared" si="3"/>
        <v>2611989.5572884134</v>
      </c>
    </row>
    <row r="24" spans="1:5">
      <c r="A24" s="5" t="s">
        <v>37</v>
      </c>
      <c r="B24" s="6">
        <v>2.26127054683356E-2</v>
      </c>
      <c r="D24" s="10">
        <f t="shared" si="3"/>
        <v>478764.9584156198</v>
      </c>
    </row>
    <row r="25" spans="1:5">
      <c r="A25" s="5" t="s">
        <v>38</v>
      </c>
      <c r="B25" s="6">
        <v>0.23935627913841959</v>
      </c>
      <c r="D25" s="10">
        <f t="shared" si="3"/>
        <v>1942915.0841321126</v>
      </c>
    </row>
    <row r="26" spans="1:5">
      <c r="A26" s="5" t="s">
        <v>39</v>
      </c>
      <c r="B26" s="6">
        <v>2.6360334790647699E-2</v>
      </c>
      <c r="D26" s="10">
        <f t="shared" si="3"/>
        <v>576822.77527194738</v>
      </c>
    </row>
    <row r="27" spans="1:5">
      <c r="A27" s="5" t="s">
        <v>40</v>
      </c>
      <c r="B27" s="6">
        <v>5.5646058296154641E-2</v>
      </c>
      <c r="D27" s="10">
        <f t="shared" si="3"/>
        <v>388812.92753515654</v>
      </c>
    </row>
    <row r="28" spans="1:5">
      <c r="A28" s="5" t="s">
        <v>41</v>
      </c>
      <c r="B28" s="6">
        <v>4.7502617340124897E-2</v>
      </c>
      <c r="D28" s="10">
        <f t="shared" si="3"/>
        <v>795638.5260533035</v>
      </c>
    </row>
    <row r="30" spans="1:5">
      <c r="B30" t="s">
        <v>101</v>
      </c>
      <c r="C30" t="s">
        <v>102</v>
      </c>
      <c r="D30" t="s">
        <v>103</v>
      </c>
    </row>
    <row r="31" spans="1:5">
      <c r="A31" t="s">
        <v>107</v>
      </c>
      <c r="B31">
        <f>B5</f>
        <v>21172387.315000001</v>
      </c>
      <c r="C31" s="26">
        <f>D24</f>
        <v>478764.9584156198</v>
      </c>
      <c r="D31" s="26">
        <f>B31-C31</f>
        <v>20693622.356584381</v>
      </c>
    </row>
    <row r="32" spans="1:5">
      <c r="A32" t="s">
        <v>112</v>
      </c>
      <c r="B32">
        <f>B3</f>
        <v>3384974.9626000002</v>
      </c>
      <c r="C32" s="26">
        <f>D22</f>
        <v>143639.07831167502</v>
      </c>
      <c r="D32" s="26">
        <f t="shared" ref="D32:D37" si="4">B32-C32</f>
        <v>3241335.884288325</v>
      </c>
    </row>
    <row r="33" spans="1:6">
      <c r="A33" t="s">
        <v>111</v>
      </c>
      <c r="B33">
        <f>B4</f>
        <v>6657012.3391000004</v>
      </c>
      <c r="C33" s="26">
        <f>D23</f>
        <v>2611989.5572884134</v>
      </c>
      <c r="D33" s="26">
        <f t="shared" si="4"/>
        <v>4045022.781811587</v>
      </c>
    </row>
    <row r="34" spans="1:6">
      <c r="A34" t="s">
        <v>106</v>
      </c>
      <c r="B34">
        <f>B7</f>
        <v>21882224.935800001</v>
      </c>
      <c r="C34" s="26">
        <f>D26</f>
        <v>576822.77527194738</v>
      </c>
      <c r="D34" s="26">
        <f t="shared" si="4"/>
        <v>21305402.160528053</v>
      </c>
    </row>
    <row r="35" spans="1:6">
      <c r="A35" t="s">
        <v>110</v>
      </c>
      <c r="B35">
        <f>B8</f>
        <v>6987250.1205000002</v>
      </c>
      <c r="C35" s="26">
        <f>D27</f>
        <v>388812.92753515654</v>
      </c>
      <c r="D35" s="26">
        <f t="shared" si="4"/>
        <v>6598437.1929648435</v>
      </c>
    </row>
    <row r="36" spans="1:6">
      <c r="A36" t="s">
        <v>108</v>
      </c>
      <c r="B36">
        <f>B9</f>
        <v>16749361.837400001</v>
      </c>
      <c r="C36" s="26">
        <f>D28</f>
        <v>795638.5260533035</v>
      </c>
      <c r="D36" s="26">
        <f t="shared" si="4"/>
        <v>15953723.311346697</v>
      </c>
    </row>
    <row r="37" spans="1:6">
      <c r="A37" t="s">
        <v>109</v>
      </c>
      <c r="B37">
        <f>B6</f>
        <v>8117251.3673999999</v>
      </c>
      <c r="C37" s="26">
        <f>D25</f>
        <v>1942915.0841321126</v>
      </c>
      <c r="D37" s="26">
        <f t="shared" si="4"/>
        <v>6174336.2832678873</v>
      </c>
    </row>
    <row r="40" spans="1:6">
      <c r="A40" s="28"/>
      <c r="B40" s="28" t="s">
        <v>101</v>
      </c>
      <c r="C40" s="28" t="s">
        <v>102</v>
      </c>
      <c r="D40" s="28" t="s">
        <v>103</v>
      </c>
      <c r="E40" s="28" t="s">
        <v>104</v>
      </c>
      <c r="F40" s="28" t="s">
        <v>105</v>
      </c>
    </row>
    <row r="41" spans="1:6">
      <c r="A41" s="28" t="s">
        <v>106</v>
      </c>
      <c r="B41" s="28">
        <v>21882224.935800001</v>
      </c>
      <c r="C41" s="28">
        <v>576822.77527194738</v>
      </c>
      <c r="D41" s="28">
        <v>21305402.160528053</v>
      </c>
      <c r="E41" s="32">
        <f>C41/B41</f>
        <v>2.6360334790647699E-2</v>
      </c>
      <c r="F41" s="41">
        <f>G7</f>
        <v>0.22847123382872869</v>
      </c>
    </row>
    <row r="42" spans="1:6">
      <c r="A42" s="28" t="s">
        <v>107</v>
      </c>
      <c r="B42" s="28">
        <v>21172387.315000001</v>
      </c>
      <c r="C42" s="28">
        <v>478764.9584156198</v>
      </c>
      <c r="D42" s="28">
        <v>20693622.356584381</v>
      </c>
      <c r="E42" s="32">
        <f t="shared" ref="E42:E47" si="5">C42/B42</f>
        <v>2.26127054683356E-2</v>
      </c>
      <c r="F42" s="41">
        <f>G5</f>
        <v>0.23694088792934023</v>
      </c>
    </row>
    <row r="43" spans="1:6">
      <c r="A43" s="28" t="s">
        <v>108</v>
      </c>
      <c r="B43" s="28">
        <v>16749361.837400001</v>
      </c>
      <c r="C43" s="28">
        <v>795638.5260533035</v>
      </c>
      <c r="D43" s="28">
        <v>15953723.311346697</v>
      </c>
      <c r="E43" s="32">
        <f t="shared" si="5"/>
        <v>4.7502617340124897E-2</v>
      </c>
      <c r="F43" s="41">
        <f>G9</f>
        <v>0.14841796207716809</v>
      </c>
    </row>
    <row r="44" spans="1:6">
      <c r="A44" s="28" t="s">
        <v>109</v>
      </c>
      <c r="B44" s="28">
        <v>8117251.3673999999</v>
      </c>
      <c r="C44" s="28">
        <v>1942915.0841321126</v>
      </c>
      <c r="D44" s="28">
        <v>6174336.2832678873</v>
      </c>
      <c r="E44" s="32">
        <f t="shared" si="5"/>
        <v>0.23935627913841959</v>
      </c>
      <c r="F44" s="41">
        <f>G6</f>
        <v>0.29442733652407654</v>
      </c>
    </row>
    <row r="45" spans="1:6">
      <c r="A45" s="28" t="s">
        <v>110</v>
      </c>
      <c r="B45" s="28">
        <v>6987250.1205000002</v>
      </c>
      <c r="C45" s="28">
        <v>388812.92753515654</v>
      </c>
      <c r="D45" s="28">
        <v>6598437.1929648435</v>
      </c>
      <c r="E45" s="32">
        <f t="shared" si="5"/>
        <v>5.5646058296154641E-2</v>
      </c>
      <c r="F45" s="41">
        <f>G8</f>
        <v>0.63183442611384333</v>
      </c>
    </row>
    <row r="46" spans="1:6">
      <c r="A46" s="28" t="s">
        <v>111</v>
      </c>
      <c r="B46" s="28">
        <v>6657012.3391000004</v>
      </c>
      <c r="C46" s="28">
        <v>2611989.5572884134</v>
      </c>
      <c r="D46" s="28">
        <v>4045022.781811587</v>
      </c>
      <c r="E46" s="32">
        <f t="shared" si="5"/>
        <v>0.39236663900213581</v>
      </c>
      <c r="F46" s="41">
        <f>G4</f>
        <v>0.24455954218947765</v>
      </c>
    </row>
    <row r="47" spans="1:6">
      <c r="A47" s="28" t="s">
        <v>112</v>
      </c>
      <c r="B47" s="28">
        <v>3384974.9626000002</v>
      </c>
      <c r="C47" s="28">
        <v>143639.07831167502</v>
      </c>
      <c r="D47" s="28">
        <v>3241335.884288325</v>
      </c>
      <c r="E47" s="32">
        <f t="shared" si="5"/>
        <v>4.243431041550328E-2</v>
      </c>
      <c r="F47" s="41">
        <f>G3</f>
        <v>0.45791125994309589</v>
      </c>
    </row>
    <row r="52" spans="1:5">
      <c r="A52" t="s">
        <v>42</v>
      </c>
    </row>
    <row r="53" spans="1:5">
      <c r="B53">
        <v>2021</v>
      </c>
      <c r="D53" t="s">
        <v>95</v>
      </c>
      <c r="E53" t="s">
        <v>96</v>
      </c>
    </row>
    <row r="54" spans="1:5">
      <c r="A54" t="s">
        <v>112</v>
      </c>
      <c r="B54">
        <v>13021.489348848951</v>
      </c>
      <c r="D54" s="25">
        <v>3.8468495314503423E-3</v>
      </c>
      <c r="E54" s="25">
        <v>9.065422517258355E-2</v>
      </c>
    </row>
    <row r="55" spans="1:5">
      <c r="A55" t="s">
        <v>111</v>
      </c>
      <c r="B55">
        <v>2505179.6641943352</v>
      </c>
      <c r="D55" s="25">
        <v>0.37632191989192326</v>
      </c>
      <c r="E55" s="25">
        <v>0.95910784068947008</v>
      </c>
    </row>
    <row r="56" spans="1:5">
      <c r="A56" t="s">
        <v>107</v>
      </c>
      <c r="B56">
        <v>249272.749235742</v>
      </c>
      <c r="D56" s="25">
        <v>1.1773483335964657E-2</v>
      </c>
      <c r="E56" s="25">
        <v>0.52065788202349239</v>
      </c>
    </row>
    <row r="57" spans="1:5">
      <c r="A57" t="s">
        <v>109</v>
      </c>
      <c r="B57">
        <v>1770909.990944769</v>
      </c>
      <c r="D57" s="25">
        <v>0.21816621301848402</v>
      </c>
      <c r="E57" s="25">
        <v>0.91147060692867232</v>
      </c>
    </row>
    <row r="58" spans="1:5">
      <c r="A58" t="s">
        <v>106</v>
      </c>
      <c r="B58">
        <v>169332.75508983911</v>
      </c>
      <c r="D58" s="25">
        <v>7.7383700965803276E-3</v>
      </c>
      <c r="E58" s="25">
        <v>0.29356114624635948</v>
      </c>
    </row>
    <row r="59" spans="1:5">
      <c r="A59" t="s">
        <v>110</v>
      </c>
      <c r="B59">
        <v>18669.473738489811</v>
      </c>
      <c r="D59" s="25">
        <v>2.6719343685314995E-3</v>
      </c>
      <c r="E59" s="25">
        <v>4.8016597227986235E-2</v>
      </c>
    </row>
    <row r="60" spans="1:5">
      <c r="A60" t="s">
        <v>108</v>
      </c>
      <c r="B60">
        <v>587446.0474084398</v>
      </c>
      <c r="D60" s="25">
        <v>3.507274206093746E-2</v>
      </c>
      <c r="E60" s="25">
        <v>0.73833283353235224</v>
      </c>
    </row>
  </sheetData>
  <autoFilter ref="A40:D40" xr:uid="{6D19CF8B-36DB-431B-8803-DD0A47A9304B}">
    <sortState xmlns:xlrd2="http://schemas.microsoft.com/office/spreadsheetml/2017/richdata2" ref="A41:D47">
      <sortCondition descending="1" ref="B40"/>
    </sortState>
  </autoFilter>
  <conditionalFormatting sqref="A3:A9">
    <cfRule type="notContainsBlanks" dxfId="45" priority="3">
      <formula>LEN(TRIM(A3))&gt;0</formula>
    </cfRule>
  </conditionalFormatting>
  <conditionalFormatting sqref="A12:A18">
    <cfRule type="notContainsBlanks" dxfId="44" priority="5">
      <formula>LEN(TRIM(A12))&gt;0</formula>
    </cfRule>
  </conditionalFormatting>
  <conditionalFormatting sqref="A22:A28">
    <cfRule type="notContainsBlanks" dxfId="43" priority="7">
      <formula>LEN(TRIM(A22))&gt;0</formula>
    </cfRule>
  </conditionalFormatting>
  <conditionalFormatting sqref="B3:C9 B12:C18">
    <cfRule type="notContainsBlanks" dxfId="42" priority="2">
      <formula>LEN(TRIM(B3))&gt;0</formula>
    </cfRule>
  </conditionalFormatting>
  <conditionalFormatting sqref="B22:C28">
    <cfRule type="notContainsBlanks" dxfId="41" priority="6">
      <formula>LEN(TRIM(B22))&gt;0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50265-729C-43C8-90BD-EF941D16FB77}">
  <dimension ref="A1:M17"/>
  <sheetViews>
    <sheetView workbookViewId="0">
      <selection activeCell="C33" sqref="C33"/>
    </sheetView>
  </sheetViews>
  <sheetFormatPr defaultRowHeight="14.45"/>
  <cols>
    <col min="1" max="1" width="31.85546875" customWidth="1"/>
    <col min="2" max="2" width="16.7109375" customWidth="1"/>
    <col min="3" max="6" width="15.7109375" bestFit="1" customWidth="1"/>
    <col min="9" max="10" width="15.7109375" bestFit="1" customWidth="1"/>
    <col min="12" max="12" width="16.42578125" customWidth="1"/>
  </cols>
  <sheetData>
    <row r="1" spans="1:13">
      <c r="A1" s="6" t="s">
        <v>118</v>
      </c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M1">
        <v>2022</v>
      </c>
    </row>
    <row r="2" spans="1:13">
      <c r="A2" s="18" t="s">
        <v>119</v>
      </c>
      <c r="B2" s="19">
        <v>66376686</v>
      </c>
      <c r="C2" s="19">
        <v>68153496</v>
      </c>
      <c r="D2" s="19">
        <v>70274007</v>
      </c>
      <c r="E2" s="19">
        <v>72149421</v>
      </c>
      <c r="F2" s="19">
        <v>72867426</v>
      </c>
      <c r="G2" s="18">
        <v>75139211</v>
      </c>
      <c r="H2" s="18">
        <v>77541112</v>
      </c>
      <c r="I2" s="19">
        <v>80898793</v>
      </c>
      <c r="J2" s="19">
        <v>82251570</v>
      </c>
      <c r="K2" s="18">
        <v>81995762</v>
      </c>
      <c r="L2" s="20">
        <v>86957184.670000002</v>
      </c>
    </row>
    <row r="3" spans="1:13">
      <c r="A3" s="18" t="s">
        <v>120</v>
      </c>
      <c r="B3" s="19">
        <v>28305357</v>
      </c>
      <c r="C3" s="19">
        <v>29036892</v>
      </c>
      <c r="D3" s="19">
        <v>29956212</v>
      </c>
      <c r="E3" s="19">
        <v>31121735</v>
      </c>
      <c r="F3" s="19">
        <v>30687104</v>
      </c>
      <c r="G3" s="18">
        <v>31316909</v>
      </c>
      <c r="H3" s="18">
        <v>32650660</v>
      </c>
      <c r="I3" s="19">
        <v>33990556</v>
      </c>
      <c r="J3" s="19">
        <v>34438971</v>
      </c>
      <c r="K3" s="18">
        <v>34171815</v>
      </c>
      <c r="L3" s="20">
        <v>37011116.640000001</v>
      </c>
    </row>
    <row r="4" spans="1:13">
      <c r="A4" s="18" t="s">
        <v>121</v>
      </c>
      <c r="B4" s="19">
        <v>1125664</v>
      </c>
      <c r="C4" s="19">
        <v>1159907</v>
      </c>
      <c r="D4" s="19">
        <v>1231579</v>
      </c>
      <c r="E4" s="19">
        <v>1245433</v>
      </c>
      <c r="F4" s="19">
        <v>1283349</v>
      </c>
      <c r="G4" s="18">
        <v>1273887</v>
      </c>
      <c r="H4" s="18">
        <v>1367294</v>
      </c>
      <c r="I4" s="19">
        <v>1468292</v>
      </c>
      <c r="J4" s="19">
        <v>1477657</v>
      </c>
      <c r="K4" s="18">
        <v>1428327</v>
      </c>
      <c r="L4" s="20">
        <v>1550018.15</v>
      </c>
    </row>
    <row r="5" spans="1:13">
      <c r="A5" s="18" t="s">
        <v>122</v>
      </c>
      <c r="B5" s="19">
        <v>608189</v>
      </c>
      <c r="C5" s="19">
        <v>623662</v>
      </c>
      <c r="D5" s="19">
        <v>632317</v>
      </c>
      <c r="E5" s="19">
        <v>647900</v>
      </c>
      <c r="F5" s="19">
        <v>665953</v>
      </c>
      <c r="G5" s="18">
        <v>695539</v>
      </c>
      <c r="H5" s="18">
        <v>675467</v>
      </c>
      <c r="I5" s="19">
        <v>722163</v>
      </c>
      <c r="J5" s="19">
        <v>750201</v>
      </c>
      <c r="K5" s="18">
        <v>755346</v>
      </c>
      <c r="L5" s="20">
        <v>938081.92</v>
      </c>
    </row>
    <row r="6" spans="1:13">
      <c r="A6" s="18" t="s">
        <v>123</v>
      </c>
      <c r="B6" s="19">
        <v>21642197</v>
      </c>
      <c r="C6" s="19">
        <v>22050909</v>
      </c>
      <c r="D6" s="19">
        <v>22725535</v>
      </c>
      <c r="E6" s="19">
        <v>23689966</v>
      </c>
      <c r="F6" s="19">
        <v>23456590</v>
      </c>
      <c r="G6" s="18">
        <v>23864310</v>
      </c>
      <c r="H6" s="18">
        <v>24894665</v>
      </c>
      <c r="I6" s="19">
        <v>26025642</v>
      </c>
      <c r="J6" s="19">
        <v>26317931</v>
      </c>
      <c r="K6" s="18">
        <v>26315677</v>
      </c>
      <c r="L6" s="20">
        <v>28255048.620000001</v>
      </c>
    </row>
    <row r="7" spans="1:13">
      <c r="A7" s="18" t="s">
        <v>124</v>
      </c>
      <c r="B7" s="19">
        <v>4051633</v>
      </c>
      <c r="C7" s="19">
        <v>4046043</v>
      </c>
      <c r="D7" s="19">
        <v>4180896</v>
      </c>
      <c r="E7" s="19">
        <v>4257329</v>
      </c>
      <c r="F7" s="19">
        <v>4144142</v>
      </c>
      <c r="G7" s="18">
        <v>4131716</v>
      </c>
      <c r="H7" s="18">
        <v>4347215</v>
      </c>
      <c r="I7" s="19">
        <v>4690971</v>
      </c>
      <c r="J7" s="19">
        <v>4734235</v>
      </c>
      <c r="K7" s="18">
        <v>4696590</v>
      </c>
      <c r="L7" s="20">
        <v>4999458.93</v>
      </c>
    </row>
    <row r="8" spans="1:13">
      <c r="A8" s="18" t="s">
        <v>125</v>
      </c>
      <c r="B8" s="19">
        <v>3838317</v>
      </c>
      <c r="C8" s="19">
        <v>3986994</v>
      </c>
      <c r="D8" s="19">
        <v>4112063</v>
      </c>
      <c r="E8" s="19">
        <v>4239093</v>
      </c>
      <c r="F8" s="19">
        <v>4263444</v>
      </c>
      <c r="G8" s="18">
        <v>4387860</v>
      </c>
      <c r="H8" s="18">
        <v>4604643</v>
      </c>
      <c r="I8" s="19">
        <v>4686494</v>
      </c>
      <c r="J8" s="19">
        <v>4697392</v>
      </c>
      <c r="K8" s="18">
        <v>4807527</v>
      </c>
      <c r="L8" s="20">
        <v>5016604.25</v>
      </c>
    </row>
    <row r="9" spans="1:13">
      <c r="A9" s="18" t="s">
        <v>126</v>
      </c>
      <c r="B9" s="19">
        <v>3101381</v>
      </c>
      <c r="C9" s="19">
        <v>3164401</v>
      </c>
      <c r="D9" s="19">
        <v>3239620</v>
      </c>
      <c r="E9" s="19">
        <v>3828407</v>
      </c>
      <c r="F9" s="19">
        <v>3763974</v>
      </c>
      <c r="G9" s="18">
        <v>3789767</v>
      </c>
      <c r="H9" s="18">
        <v>3995285</v>
      </c>
      <c r="I9" s="19">
        <v>4129866</v>
      </c>
      <c r="J9" s="19">
        <v>4123005</v>
      </c>
      <c r="K9" s="18">
        <v>4207831</v>
      </c>
      <c r="L9" s="20">
        <v>4414785.17</v>
      </c>
    </row>
    <row r="10" spans="1:13">
      <c r="A10" s="18" t="s">
        <v>127</v>
      </c>
      <c r="B10" s="19">
        <v>1965706</v>
      </c>
      <c r="C10" s="19">
        <v>1976055</v>
      </c>
      <c r="D10" s="19">
        <v>2059346</v>
      </c>
      <c r="E10" s="19">
        <v>2158917</v>
      </c>
      <c r="F10" s="19">
        <v>2042968</v>
      </c>
      <c r="G10" s="18">
        <v>2066596</v>
      </c>
      <c r="H10" s="18">
        <v>2066902</v>
      </c>
      <c r="I10" s="19">
        <v>2190641</v>
      </c>
      <c r="J10" s="19">
        <v>2280707</v>
      </c>
      <c r="K10" s="18">
        <v>2340980</v>
      </c>
      <c r="L10" s="20">
        <v>2485906.15</v>
      </c>
    </row>
    <row r="11" spans="1:13">
      <c r="A11" s="18" t="s">
        <v>128</v>
      </c>
      <c r="B11" s="19">
        <v>943173</v>
      </c>
      <c r="C11" s="19">
        <v>952348</v>
      </c>
      <c r="D11" s="19">
        <v>984773</v>
      </c>
      <c r="E11" s="19">
        <v>1013697</v>
      </c>
      <c r="F11" s="19">
        <v>1036367</v>
      </c>
      <c r="G11" s="18">
        <v>1037592</v>
      </c>
      <c r="H11" s="18">
        <v>1060173</v>
      </c>
      <c r="I11" s="19">
        <v>1110005</v>
      </c>
      <c r="J11" s="19">
        <v>1120923</v>
      </c>
      <c r="K11" s="18">
        <v>1109984</v>
      </c>
      <c r="L11" s="20">
        <v>1266622.26</v>
      </c>
    </row>
    <row r="12" spans="1:13">
      <c r="A12" s="18" t="s">
        <v>129</v>
      </c>
      <c r="B12" s="19">
        <v>3131366</v>
      </c>
      <c r="C12" s="19">
        <v>3192555</v>
      </c>
      <c r="D12" s="19">
        <v>3328555</v>
      </c>
      <c r="E12" s="19">
        <v>3410869</v>
      </c>
      <c r="F12" s="19">
        <v>3275295</v>
      </c>
      <c r="G12" s="18">
        <v>3369906</v>
      </c>
      <c r="H12" s="18">
        <v>3662041</v>
      </c>
      <c r="I12" s="19">
        <v>3785236</v>
      </c>
      <c r="J12" s="19">
        <v>3876668</v>
      </c>
      <c r="K12" s="18">
        <v>3824152</v>
      </c>
      <c r="L12" s="20">
        <v>4313796.33</v>
      </c>
    </row>
    <row r="13" spans="1:13">
      <c r="A13" s="18" t="s">
        <v>130</v>
      </c>
      <c r="B13" s="19">
        <v>1602779</v>
      </c>
      <c r="C13" s="19">
        <v>1661392</v>
      </c>
      <c r="D13" s="19">
        <v>1699548</v>
      </c>
      <c r="E13" s="19">
        <v>1733687</v>
      </c>
      <c r="F13" s="19">
        <v>1820079</v>
      </c>
      <c r="G13" s="18">
        <v>1908234</v>
      </c>
      <c r="H13" s="18">
        <v>1932646</v>
      </c>
      <c r="I13" s="19">
        <v>2112256</v>
      </c>
      <c r="J13" s="19">
        <v>2181729</v>
      </c>
      <c r="K13" s="18">
        <v>2195615</v>
      </c>
      <c r="L13" s="20">
        <v>2389940.7000000002</v>
      </c>
    </row>
    <row r="14" spans="1:13">
      <c r="A14" s="18" t="s">
        <v>131</v>
      </c>
      <c r="B14" s="19">
        <v>1586200</v>
      </c>
      <c r="C14" s="19">
        <v>1573241</v>
      </c>
      <c r="D14" s="19">
        <v>1568443</v>
      </c>
      <c r="E14" s="19">
        <v>1473611</v>
      </c>
      <c r="F14" s="19">
        <v>1609658</v>
      </c>
      <c r="G14" s="18">
        <v>1646603</v>
      </c>
      <c r="H14" s="18">
        <v>1668640</v>
      </c>
      <c r="I14" s="19">
        <v>1681544</v>
      </c>
      <c r="J14" s="19">
        <v>1663577</v>
      </c>
      <c r="K14" s="18">
        <v>1570652</v>
      </c>
      <c r="L14" s="20">
        <v>1628035.89</v>
      </c>
    </row>
    <row r="15" spans="1:13">
      <c r="A15" s="18" t="s">
        <v>132</v>
      </c>
      <c r="B15" s="19">
        <v>340024</v>
      </c>
      <c r="C15" s="19">
        <v>348095</v>
      </c>
      <c r="D15" s="19">
        <v>357484</v>
      </c>
      <c r="E15" s="19">
        <v>371240</v>
      </c>
      <c r="F15" s="19">
        <v>385496</v>
      </c>
      <c r="G15" s="18">
        <v>392799</v>
      </c>
      <c r="H15" s="18">
        <v>401381</v>
      </c>
      <c r="I15" s="19">
        <v>429690</v>
      </c>
      <c r="J15" s="19">
        <v>430547</v>
      </c>
      <c r="K15" s="18">
        <v>430795</v>
      </c>
      <c r="L15" s="20">
        <v>491042.35</v>
      </c>
    </row>
    <row r="16" spans="1:13">
      <c r="A16" s="18" t="s">
        <v>133</v>
      </c>
      <c r="B16" s="19">
        <v>1081617</v>
      </c>
      <c r="C16" s="19">
        <v>1149785</v>
      </c>
      <c r="D16" s="19">
        <v>1194807</v>
      </c>
      <c r="E16" s="19">
        <v>1203117</v>
      </c>
      <c r="F16" s="19">
        <v>1115166</v>
      </c>
      <c r="G16" s="18">
        <v>1133238</v>
      </c>
      <c r="H16" s="18">
        <v>1155740</v>
      </c>
      <c r="I16" s="19">
        <v>1208939</v>
      </c>
      <c r="J16" s="19">
        <v>1209148</v>
      </c>
      <c r="K16" s="18">
        <v>1131549</v>
      </c>
      <c r="L16" s="20">
        <v>1248856.58</v>
      </c>
    </row>
    <row r="17" spans="1:12">
      <c r="A17" s="18" t="s">
        <v>134</v>
      </c>
      <c r="B17" s="19">
        <v>4929306</v>
      </c>
      <c r="C17" s="19">
        <v>5202415</v>
      </c>
      <c r="D17" s="19">
        <v>5366782</v>
      </c>
      <c r="E17" s="19">
        <v>5538436</v>
      </c>
      <c r="F17" s="19">
        <v>5281212</v>
      </c>
      <c r="G17" s="18">
        <v>5483174</v>
      </c>
      <c r="H17" s="18">
        <v>5713234</v>
      </c>
      <c r="I17" s="19">
        <v>5774460</v>
      </c>
      <c r="J17" s="19">
        <v>5893182</v>
      </c>
      <c r="K17" s="18">
        <v>5672466</v>
      </c>
      <c r="L17" s="20">
        <v>6267968.0099999998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FF25B-7C80-4254-9ED9-90AB7556CA31}">
  <dimension ref="A1:P54"/>
  <sheetViews>
    <sheetView zoomScale="60" zoomScaleNormal="60" workbookViewId="0">
      <selection activeCell="T26" sqref="T26"/>
    </sheetView>
  </sheetViews>
  <sheetFormatPr defaultRowHeight="14.45"/>
  <cols>
    <col min="1" max="1" width="70.85546875" customWidth="1"/>
    <col min="2" max="2" width="11.7109375" customWidth="1"/>
    <col min="14" max="14" width="18" customWidth="1"/>
  </cols>
  <sheetData>
    <row r="1" spans="1:14">
      <c r="A1" s="4"/>
      <c r="B1" s="5">
        <v>2009</v>
      </c>
      <c r="C1" s="5">
        <v>2010</v>
      </c>
      <c r="D1" s="5">
        <v>2011</v>
      </c>
      <c r="E1" s="5">
        <v>2012</v>
      </c>
      <c r="F1" s="5">
        <v>2013</v>
      </c>
      <c r="G1" s="5">
        <v>2014</v>
      </c>
      <c r="H1" s="5">
        <v>2015</v>
      </c>
      <c r="I1" s="5">
        <v>2016</v>
      </c>
      <c r="J1" s="5">
        <v>2017</v>
      </c>
      <c r="K1" s="5">
        <v>2018</v>
      </c>
      <c r="L1" s="5">
        <v>2019</v>
      </c>
      <c r="M1" s="5">
        <v>2020</v>
      </c>
      <c r="N1" s="5">
        <v>2021</v>
      </c>
    </row>
    <row r="2" spans="1:14">
      <c r="A2" s="5" t="s">
        <v>35</v>
      </c>
      <c r="B2">
        <v>2.110268108164191E-2</v>
      </c>
      <c r="C2">
        <v>2.191536584215107E-2</v>
      </c>
      <c r="D2">
        <v>2.4504764705092379E-2</v>
      </c>
      <c r="E2">
        <v>2.4411144528257239E-2</v>
      </c>
      <c r="F2">
        <v>2.6472565295063151E-2</v>
      </c>
      <c r="G2">
        <v>2.8020075696536289E-2</v>
      </c>
      <c r="H2">
        <v>3.0080021960743619E-2</v>
      </c>
      <c r="I2">
        <v>3.2130730156515783E-2</v>
      </c>
      <c r="J2">
        <v>3.5427125414743348E-2</v>
      </c>
      <c r="K2">
        <v>3.7776937254965233E-2</v>
      </c>
      <c r="L2">
        <v>3.7424771353381223E-2</v>
      </c>
      <c r="M2">
        <v>4.1814160468025927E-2</v>
      </c>
      <c r="N2" s="6">
        <v>4.243431041550328E-2</v>
      </c>
    </row>
    <row r="3" spans="1:14">
      <c r="A3" s="5" t="s">
        <v>36</v>
      </c>
      <c r="B3">
        <v>0.33640431974435481</v>
      </c>
      <c r="C3">
        <v>0.3536505207753905</v>
      </c>
      <c r="D3">
        <v>0.36161853401428212</v>
      </c>
      <c r="E3">
        <v>0.36541010121448031</v>
      </c>
      <c r="F3">
        <v>0.37889506120376232</v>
      </c>
      <c r="G3">
        <v>0.39902579370472319</v>
      </c>
      <c r="H3">
        <v>0.40825176634106441</v>
      </c>
      <c r="I3">
        <v>0.39838613986454569</v>
      </c>
      <c r="J3">
        <v>0.39956383723803479</v>
      </c>
      <c r="K3">
        <v>0.4158034745395941</v>
      </c>
      <c r="L3">
        <v>0.42036266734296429</v>
      </c>
      <c r="M3">
        <v>0.40939284129060699</v>
      </c>
      <c r="N3" s="6">
        <v>0.39236663900213581</v>
      </c>
    </row>
    <row r="4" spans="1:14">
      <c r="A4" s="5" t="s">
        <v>37</v>
      </c>
      <c r="B4">
        <v>1.302388337450628E-2</v>
      </c>
      <c r="C4">
        <v>1.276893777421363E-2</v>
      </c>
      <c r="D4">
        <v>1.305160805961963E-2</v>
      </c>
      <c r="E4">
        <v>1.372689775850241E-2</v>
      </c>
      <c r="F4">
        <v>1.5139652351200541E-2</v>
      </c>
      <c r="G4">
        <v>1.5956711378894119E-2</v>
      </c>
      <c r="H4">
        <v>1.5716927290158458E-2</v>
      </c>
      <c r="I4">
        <v>1.7474768423579801E-2</v>
      </c>
      <c r="J4">
        <v>1.9076811505513588E-2</v>
      </c>
      <c r="K4">
        <v>1.9895002141045729E-2</v>
      </c>
      <c r="L4">
        <v>2.092114818551714E-2</v>
      </c>
      <c r="M4">
        <v>2.2081120925857369E-2</v>
      </c>
      <c r="N4" s="6">
        <v>2.26127054683356E-2</v>
      </c>
    </row>
    <row r="5" spans="1:14">
      <c r="A5" s="5" t="s">
        <v>38</v>
      </c>
      <c r="B5">
        <v>0.23365647160271699</v>
      </c>
      <c r="C5">
        <v>0.23625280671465809</v>
      </c>
      <c r="D5">
        <v>0.23847636959076801</v>
      </c>
      <c r="E5">
        <v>0.24033261125612471</v>
      </c>
      <c r="F5">
        <v>0.24869168913811079</v>
      </c>
      <c r="G5">
        <v>0.24688233707716631</v>
      </c>
      <c r="H5">
        <v>0.25748134286181401</v>
      </c>
      <c r="I5">
        <v>0.2469883738444415</v>
      </c>
      <c r="J5">
        <v>0.26145230649709039</v>
      </c>
      <c r="K5">
        <v>0.25091215634368258</v>
      </c>
      <c r="L5">
        <v>0.24628293645476521</v>
      </c>
      <c r="M5">
        <v>0.26117530461054228</v>
      </c>
      <c r="N5" s="6">
        <v>0.23935627913841959</v>
      </c>
    </row>
    <row r="6" spans="1:14">
      <c r="A6" s="5" t="s">
        <v>39</v>
      </c>
      <c r="B6">
        <v>1.906930832892861E-2</v>
      </c>
      <c r="C6">
        <v>2.006415947796639E-2</v>
      </c>
      <c r="D6">
        <v>1.971086453736497E-2</v>
      </c>
      <c r="E6">
        <v>1.9226194256656119E-2</v>
      </c>
      <c r="F6">
        <v>1.9239571984683599E-2</v>
      </c>
      <c r="G6">
        <v>1.8985708873018571E-2</v>
      </c>
      <c r="H6">
        <v>1.9313529250571618E-2</v>
      </c>
      <c r="I6">
        <v>1.9853143952449779E-2</v>
      </c>
      <c r="J6">
        <v>2.1679541701021071E-2</v>
      </c>
      <c r="K6">
        <v>2.3235695857157349E-2</v>
      </c>
      <c r="L6">
        <v>2.3701316731570918E-2</v>
      </c>
      <c r="M6">
        <v>2.545486080540306E-2</v>
      </c>
      <c r="N6" s="6">
        <v>2.6360334790647699E-2</v>
      </c>
    </row>
    <row r="7" spans="1:14">
      <c r="A7" s="5" t="s">
        <v>40</v>
      </c>
      <c r="B7">
        <v>3.084292662715828E-2</v>
      </c>
      <c r="C7">
        <v>3.102369383891727E-2</v>
      </c>
      <c r="D7">
        <v>3.3092884898199268E-2</v>
      </c>
      <c r="E7">
        <v>3.5207675643967172E-2</v>
      </c>
      <c r="F7">
        <v>3.7392770942139601E-2</v>
      </c>
      <c r="G7">
        <v>4.1087355913661777E-2</v>
      </c>
      <c r="H7">
        <v>4.1556658369289047E-2</v>
      </c>
      <c r="I7">
        <v>4.4333505829123723E-2</v>
      </c>
      <c r="J7">
        <v>4.8429436226264312E-2</v>
      </c>
      <c r="K7">
        <v>5.0080007689088123E-2</v>
      </c>
      <c r="L7">
        <v>5.1607450683709949E-2</v>
      </c>
      <c r="M7">
        <v>5.5521244866414958E-2</v>
      </c>
      <c r="N7" s="6">
        <v>5.5646058296154641E-2</v>
      </c>
    </row>
    <row r="8" spans="1:14">
      <c r="A8" s="5" t="s">
        <v>41</v>
      </c>
      <c r="B8">
        <v>1.698183006179102E-2</v>
      </c>
      <c r="C8">
        <v>1.7455823847702459E-2</v>
      </c>
      <c r="D8">
        <v>1.9056897157167491E-2</v>
      </c>
      <c r="E8">
        <v>2.0292166561694899E-2</v>
      </c>
      <c r="F8">
        <v>2.1426873748124849E-2</v>
      </c>
      <c r="G8">
        <v>2.140061038092304E-2</v>
      </c>
      <c r="H8">
        <v>2.13235260797906E-2</v>
      </c>
      <c r="I8">
        <v>2.2851384779328458E-2</v>
      </c>
      <c r="J8">
        <v>2.3842476719724531E-2</v>
      </c>
      <c r="K8">
        <v>2.5052416827931911E-2</v>
      </c>
      <c r="L8">
        <v>2.6316028945895891E-2</v>
      </c>
      <c r="M8">
        <v>3.1904907062415513E-2</v>
      </c>
      <c r="N8" s="6">
        <v>4.7502617340124897E-2</v>
      </c>
    </row>
    <row r="36" spans="1:16">
      <c r="A36" t="s">
        <v>135</v>
      </c>
    </row>
    <row r="37" spans="1:16">
      <c r="A37" s="4"/>
      <c r="B37" s="5">
        <v>2009</v>
      </c>
      <c r="C37" s="5">
        <v>2010</v>
      </c>
      <c r="D37" s="5">
        <v>2011</v>
      </c>
      <c r="E37" s="5">
        <v>2012</v>
      </c>
      <c r="F37" s="5">
        <v>2013</v>
      </c>
      <c r="G37" s="5">
        <v>2014</v>
      </c>
      <c r="H37" s="5">
        <v>2015</v>
      </c>
      <c r="I37" s="5">
        <v>2016</v>
      </c>
      <c r="J37" s="5">
        <v>2017</v>
      </c>
      <c r="K37" s="5">
        <v>2018</v>
      </c>
      <c r="L37" s="5">
        <v>2019</v>
      </c>
      <c r="M37" s="5">
        <v>2020</v>
      </c>
      <c r="N37" s="5">
        <v>2021</v>
      </c>
    </row>
    <row r="38" spans="1:16">
      <c r="A38" s="5" t="s">
        <v>16</v>
      </c>
      <c r="B38">
        <v>2355590</v>
      </c>
      <c r="C38">
        <v>2585017</v>
      </c>
      <c r="D38">
        <v>2798779</v>
      </c>
      <c r="E38">
        <v>2963631</v>
      </c>
      <c r="F38">
        <v>3056977</v>
      </c>
      <c r="G38">
        <v>3048646</v>
      </c>
      <c r="H38">
        <v>3091467</v>
      </c>
      <c r="I38">
        <v>3009110</v>
      </c>
      <c r="J38">
        <v>3100991</v>
      </c>
      <c r="K38">
        <v>3248793</v>
      </c>
      <c r="L38">
        <v>3371254</v>
      </c>
      <c r="M38">
        <v>3210307</v>
      </c>
      <c r="N38">
        <v>3384974.9626000002</v>
      </c>
    </row>
    <row r="39" spans="1:16">
      <c r="A39" s="5" t="s">
        <v>17</v>
      </c>
      <c r="B39">
        <v>6351360</v>
      </c>
      <c r="C39">
        <v>6824039</v>
      </c>
      <c r="D39">
        <v>6690069</v>
      </c>
      <c r="E39">
        <v>6549518</v>
      </c>
      <c r="F39">
        <v>6532878</v>
      </c>
      <c r="G39">
        <v>6413438</v>
      </c>
      <c r="H39">
        <v>6635646</v>
      </c>
      <c r="I39">
        <v>6544861</v>
      </c>
      <c r="J39">
        <v>6607359</v>
      </c>
      <c r="K39">
        <v>6686570</v>
      </c>
      <c r="L39">
        <v>6456701</v>
      </c>
      <c r="M39">
        <v>6359452</v>
      </c>
      <c r="N39">
        <v>6657012.3391000004</v>
      </c>
    </row>
    <row r="40" spans="1:16">
      <c r="A40" s="5" t="s">
        <v>18</v>
      </c>
      <c r="B40">
        <v>15063607</v>
      </c>
      <c r="C40">
        <v>17387836</v>
      </c>
      <c r="D40">
        <v>18083294</v>
      </c>
      <c r="E40">
        <v>18047558</v>
      </c>
      <c r="F40">
        <v>18022318</v>
      </c>
      <c r="G40">
        <v>18327605</v>
      </c>
      <c r="H40">
        <v>19233827</v>
      </c>
      <c r="I40">
        <v>18962023</v>
      </c>
      <c r="J40">
        <v>19201235</v>
      </c>
      <c r="K40">
        <v>19527681</v>
      </c>
      <c r="L40">
        <v>19502643</v>
      </c>
      <c r="M40">
        <v>20253904</v>
      </c>
      <c r="N40">
        <v>21172387.315000001</v>
      </c>
    </row>
    <row r="41" spans="1:16">
      <c r="A41" s="5" t="s">
        <v>19</v>
      </c>
      <c r="B41">
        <v>7241651</v>
      </c>
      <c r="C41">
        <v>7577194</v>
      </c>
      <c r="D41">
        <v>7612978</v>
      </c>
      <c r="E41">
        <v>7707657</v>
      </c>
      <c r="F41">
        <v>7849713</v>
      </c>
      <c r="G41">
        <v>7667263</v>
      </c>
      <c r="H41">
        <v>7759064</v>
      </c>
      <c r="I41">
        <v>7863898</v>
      </c>
      <c r="J41">
        <v>7900445</v>
      </c>
      <c r="K41">
        <v>7860899</v>
      </c>
      <c r="L41">
        <v>7753402</v>
      </c>
      <c r="M41">
        <v>7857238</v>
      </c>
      <c r="N41">
        <v>8117251.3673999999</v>
      </c>
    </row>
    <row r="42" spans="1:16">
      <c r="A42" s="5" t="s">
        <v>20</v>
      </c>
      <c r="B42">
        <v>16171635</v>
      </c>
      <c r="C42">
        <v>18304486</v>
      </c>
      <c r="D42">
        <v>19830329</v>
      </c>
      <c r="E42">
        <v>20647566</v>
      </c>
      <c r="F42">
        <v>20967002</v>
      </c>
      <c r="G42">
        <v>21884384</v>
      </c>
      <c r="H42">
        <v>20925226</v>
      </c>
      <c r="I42">
        <v>20539802</v>
      </c>
      <c r="J42">
        <v>20712656</v>
      </c>
      <c r="K42">
        <v>21431502</v>
      </c>
      <c r="L42">
        <v>21918523</v>
      </c>
      <c r="M42">
        <v>21399171</v>
      </c>
      <c r="N42">
        <v>21882224.935800001</v>
      </c>
    </row>
    <row r="43" spans="1:16">
      <c r="A43" s="5" t="s">
        <v>21</v>
      </c>
      <c r="B43">
        <v>4367907</v>
      </c>
      <c r="C43">
        <v>4750320</v>
      </c>
      <c r="D43">
        <v>5088019</v>
      </c>
      <c r="E43">
        <v>5141341</v>
      </c>
      <c r="F43">
        <v>5304479</v>
      </c>
      <c r="G43">
        <v>5956082</v>
      </c>
      <c r="H43">
        <v>5896333</v>
      </c>
      <c r="I43">
        <v>5933468</v>
      </c>
      <c r="J43">
        <v>6107576</v>
      </c>
      <c r="K43">
        <v>6400340</v>
      </c>
      <c r="L43">
        <v>6412283</v>
      </c>
      <c r="M43">
        <v>6517295</v>
      </c>
      <c r="N43">
        <v>6987250.1205000002</v>
      </c>
    </row>
    <row r="44" spans="1:16">
      <c r="A44" s="5" t="s">
        <v>22</v>
      </c>
      <c r="B44">
        <v>14305665</v>
      </c>
      <c r="C44">
        <v>15116369</v>
      </c>
      <c r="D44">
        <v>16175212</v>
      </c>
      <c r="E44">
        <v>15939667</v>
      </c>
      <c r="F44">
        <v>15995184</v>
      </c>
      <c r="G44">
        <v>16624134</v>
      </c>
      <c r="H44">
        <v>16294554</v>
      </c>
      <c r="I44">
        <v>15769878</v>
      </c>
      <c r="J44">
        <v>15551609</v>
      </c>
      <c r="K44">
        <v>15689649</v>
      </c>
      <c r="L44">
        <v>15809726</v>
      </c>
      <c r="M44">
        <v>15664569</v>
      </c>
      <c r="N44">
        <v>16749361.837400001</v>
      </c>
    </row>
    <row r="46" spans="1:16">
      <c r="A46" t="s">
        <v>136</v>
      </c>
    </row>
    <row r="47" spans="1:16">
      <c r="B47">
        <v>2009</v>
      </c>
      <c r="C47">
        <v>2010</v>
      </c>
      <c r="D47">
        <v>2011</v>
      </c>
      <c r="E47">
        <v>2012</v>
      </c>
      <c r="F47">
        <v>2013</v>
      </c>
      <c r="G47">
        <v>2014</v>
      </c>
      <c r="H47">
        <v>2015</v>
      </c>
      <c r="I47">
        <v>2016</v>
      </c>
      <c r="J47">
        <v>2017</v>
      </c>
      <c r="K47">
        <v>2018</v>
      </c>
      <c r="L47">
        <v>2019</v>
      </c>
      <c r="M47">
        <v>2020</v>
      </c>
      <c r="N47">
        <v>2021</v>
      </c>
    </row>
    <row r="48" spans="1:16">
      <c r="A48" s="5" t="s">
        <v>16</v>
      </c>
      <c r="B48" s="23">
        <f>B38*B2</f>
        <v>49709.264529104868</v>
      </c>
      <c r="C48" s="23">
        <f t="shared" ref="C48:N48" si="0">C38*C2</f>
        <v>56651.593263179835</v>
      </c>
      <c r="D48" s="23">
        <f t="shared" si="0"/>
        <v>68583.420856553741</v>
      </c>
      <c r="E48" s="23">
        <f t="shared" si="0"/>
        <v>72345.624669423531</v>
      </c>
      <c r="F48" s="23">
        <f t="shared" si="0"/>
        <v>80926.023238006266</v>
      </c>
      <c r="G48" s="23">
        <f t="shared" si="0"/>
        <v>85423.291691942577</v>
      </c>
      <c r="H48" s="23">
        <f t="shared" si="0"/>
        <v>92991.395250914196</v>
      </c>
      <c r="I48" s="23">
        <f t="shared" si="0"/>
        <v>96684.9014212732</v>
      </c>
      <c r="J48" s="23">
        <f t="shared" si="0"/>
        <v>109859.19706699038</v>
      </c>
      <c r="K48" s="23">
        <f t="shared" si="0"/>
        <v>122729.44931537026</v>
      </c>
      <c r="L48" s="23">
        <f t="shared" si="0"/>
        <v>126168.41012417186</v>
      </c>
      <c r="M48" s="23">
        <f t="shared" si="0"/>
        <v>134236.29204962691</v>
      </c>
      <c r="N48" s="23">
        <f t="shared" si="0"/>
        <v>143639.07831167502</v>
      </c>
      <c r="P48" s="34"/>
    </row>
    <row r="49" spans="1:14">
      <c r="A49" s="5" t="s">
        <v>17</v>
      </c>
      <c r="B49" s="23">
        <f t="shared" ref="B49:N54" si="1">B39*B3</f>
        <v>2136624.9402515055</v>
      </c>
      <c r="C49" s="23">
        <f t="shared" si="1"/>
        <v>2413324.946141575</v>
      </c>
      <c r="D49" s="23">
        <f t="shared" si="1"/>
        <v>2419252.9442343945</v>
      </c>
      <c r="E49" s="23">
        <f t="shared" si="1"/>
        <v>2393260.0352860605</v>
      </c>
      <c r="F49" s="23">
        <f t="shared" si="1"/>
        <v>2475275.2096467125</v>
      </c>
      <c r="G49" s="23">
        <f t="shared" si="1"/>
        <v>2559127.1883260324</v>
      </c>
      <c r="H49" s="23">
        <f t="shared" si="1"/>
        <v>2709014.2003140189</v>
      </c>
      <c r="I49" s="23">
        <f t="shared" si="1"/>
        <v>2607381.9097400103</v>
      </c>
      <c r="J49" s="23">
        <f t="shared" si="1"/>
        <v>2640061.7160492642</v>
      </c>
      <c r="K49" s="23">
        <f t="shared" si="1"/>
        <v>2780299.0387522136</v>
      </c>
      <c r="L49" s="23">
        <f t="shared" si="1"/>
        <v>2714156.054595985</v>
      </c>
      <c r="M49" s="23">
        <f t="shared" si="1"/>
        <v>2603514.1233312334</v>
      </c>
      <c r="N49" s="23">
        <f t="shared" si="1"/>
        <v>2611989.5572884134</v>
      </c>
    </row>
    <row r="50" spans="1:14">
      <c r="A50" s="5" t="s">
        <v>18</v>
      </c>
      <c r="B50" s="23">
        <f t="shared" si="1"/>
        <v>196186.66076739642</v>
      </c>
      <c r="C50" s="23">
        <f t="shared" si="1"/>
        <v>222024.19591223163</v>
      </c>
      <c r="D50" s="23">
        <f t="shared" si="1"/>
        <v>236016.06571487128</v>
      </c>
      <c r="E50" s="23">
        <f t="shared" si="1"/>
        <v>247736.98345664225</v>
      </c>
      <c r="F50" s="23">
        <f t="shared" si="1"/>
        <v>272851.62908278382</v>
      </c>
      <c r="G50" s="23">
        <f t="shared" si="1"/>
        <v>292448.30325137678</v>
      </c>
      <c r="H50" s="23">
        <f t="shared" si="1"/>
        <v>302296.66047048662</v>
      </c>
      <c r="I50" s="23">
        <f t="shared" si="1"/>
        <v>331356.96076759393</v>
      </c>
      <c r="J50" s="23">
        <f t="shared" si="1"/>
        <v>366298.34076807019</v>
      </c>
      <c r="K50" s="23">
        <f t="shared" si="1"/>
        <v>388503.25530465803</v>
      </c>
      <c r="L50" s="23">
        <f t="shared" si="1"/>
        <v>408017.68421223859</v>
      </c>
      <c r="M50" s="23">
        <f t="shared" si="1"/>
        <v>447228.90344470629</v>
      </c>
      <c r="N50" s="23">
        <f t="shared" si="1"/>
        <v>478764.9584156198</v>
      </c>
    </row>
    <row r="51" spans="1:14">
      <c r="A51" s="5" t="s">
        <v>19</v>
      </c>
      <c r="B51" s="23">
        <f t="shared" si="1"/>
        <v>1692058.6212382871</v>
      </c>
      <c r="C51" s="23">
        <f t="shared" si="1"/>
        <v>1790133.349521467</v>
      </c>
      <c r="D51" s="23">
        <f t="shared" si="1"/>
        <v>1815515.3552143858</v>
      </c>
      <c r="E51" s="23">
        <f t="shared" si="1"/>
        <v>1852401.3334765483</v>
      </c>
      <c r="F51" s="23">
        <f t="shared" si="1"/>
        <v>1952158.385219387</v>
      </c>
      <c r="G51" s="23">
        <f t="shared" si="1"/>
        <v>1892911.8084252854</v>
      </c>
      <c r="H51" s="23">
        <f t="shared" si="1"/>
        <v>1997814.218070758</v>
      </c>
      <c r="I51" s="23">
        <f t="shared" si="1"/>
        <v>1942291.3790985558</v>
      </c>
      <c r="J51" s="23">
        <f t="shared" si="1"/>
        <v>2065589.5676034053</v>
      </c>
      <c r="K51" s="23">
        <f t="shared" si="1"/>
        <v>1972395.1188898981</v>
      </c>
      <c r="L51" s="23">
        <f t="shared" si="1"/>
        <v>1909530.6120742494</v>
      </c>
      <c r="M51" s="23">
        <f t="shared" si="1"/>
        <v>2052116.5280475281</v>
      </c>
      <c r="N51" s="23">
        <f t="shared" si="1"/>
        <v>1942915.0841321126</v>
      </c>
    </row>
    <row r="52" spans="1:14">
      <c r="A52" s="5" t="s">
        <v>20</v>
      </c>
      <c r="B52" s="23">
        <f t="shared" si="1"/>
        <v>308381.89399789344</v>
      </c>
      <c r="C52" s="23">
        <f t="shared" si="1"/>
        <v>367264.12626620312</v>
      </c>
      <c r="D52" s="23">
        <f t="shared" si="1"/>
        <v>390872.92865038017</v>
      </c>
      <c r="E52" s="23">
        <f t="shared" si="1"/>
        <v>396974.11484312813</v>
      </c>
      <c r="F52" s="23">
        <f t="shared" si="1"/>
        <v>403396.14428200497</v>
      </c>
      <c r="G52" s="23">
        <f t="shared" si="1"/>
        <v>415490.54348934564</v>
      </c>
      <c r="H52" s="23">
        <f t="shared" si="1"/>
        <v>404139.96442582173</v>
      </c>
      <c r="I52" s="23">
        <f t="shared" si="1"/>
        <v>407779.64586081589</v>
      </c>
      <c r="J52" s="23">
        <f t="shared" si="1"/>
        <v>449040.88949090429</v>
      </c>
      <c r="K52" s="23">
        <f t="shared" si="1"/>
        <v>497975.86223405943</v>
      </c>
      <c r="L52" s="23">
        <f t="shared" si="1"/>
        <v>519497.855911222</v>
      </c>
      <c r="M52" s="23">
        <f t="shared" si="1"/>
        <v>544712.91915601783</v>
      </c>
      <c r="N52" s="23">
        <f t="shared" si="1"/>
        <v>576822.77527194738</v>
      </c>
    </row>
    <row r="53" spans="1:14">
      <c r="A53" s="5" t="s">
        <v>21</v>
      </c>
      <c r="B53" s="23">
        <f t="shared" si="1"/>
        <v>134719.03511525103</v>
      </c>
      <c r="C53" s="23">
        <f t="shared" si="1"/>
        <v>147372.4733168855</v>
      </c>
      <c r="D53" s="23">
        <f t="shared" si="1"/>
        <v>168377.22712685095</v>
      </c>
      <c r="E53" s="23">
        <f t="shared" si="1"/>
        <v>181014.66630302984</v>
      </c>
      <c r="F53" s="23">
        <f t="shared" si="1"/>
        <v>198349.16821438973</v>
      </c>
      <c r="G53" s="23">
        <f t="shared" si="1"/>
        <v>244719.66098495448</v>
      </c>
      <c r="H53" s="23">
        <f t="shared" si="1"/>
        <v>245031.89611256518</v>
      </c>
      <c r="I53" s="23">
        <f t="shared" si="1"/>
        <v>263051.43816491909</v>
      </c>
      <c r="J53" s="23">
        <f t="shared" si="1"/>
        <v>295786.46238906251</v>
      </c>
      <c r="K53" s="23">
        <f t="shared" si="1"/>
        <v>320529.07641277829</v>
      </c>
      <c r="L53" s="23">
        <f t="shared" si="1"/>
        <v>330921.57869249169</v>
      </c>
      <c r="M53" s="23">
        <f t="shared" si="1"/>
        <v>361848.33156166185</v>
      </c>
      <c r="N53" s="23">
        <f t="shared" si="1"/>
        <v>388812.92753515654</v>
      </c>
    </row>
    <row r="54" spans="1:14">
      <c r="A54" s="5" t="s">
        <v>22</v>
      </c>
      <c r="B54" s="23">
        <f t="shared" si="1"/>
        <v>242936.37195091162</v>
      </c>
      <c r="C54" s="23">
        <f t="shared" si="1"/>
        <v>263868.67448087019</v>
      </c>
      <c r="D54" s="23">
        <f t="shared" si="1"/>
        <v>308249.3515793815</v>
      </c>
      <c r="E54" s="23">
        <f t="shared" si="1"/>
        <v>323450.37770195166</v>
      </c>
      <c r="F54" s="23">
        <f t="shared" si="1"/>
        <v>342726.78814602661</v>
      </c>
      <c r="G54" s="23">
        <f t="shared" si="1"/>
        <v>355766.61465425568</v>
      </c>
      <c r="H54" s="23">
        <f t="shared" si="1"/>
        <v>347457.34717755625</v>
      </c>
      <c r="I54" s="23">
        <f t="shared" si="1"/>
        <v>360363.55010106671</v>
      </c>
      <c r="J54" s="23">
        <f t="shared" si="1"/>
        <v>370788.87553675851</v>
      </c>
      <c r="K54" s="23">
        <f t="shared" si="1"/>
        <v>393063.62663194508</v>
      </c>
      <c r="L54" s="23">
        <f t="shared" si="1"/>
        <v>416049.20704268286</v>
      </c>
      <c r="M54" s="23">
        <f t="shared" si="1"/>
        <v>499776.61811779509</v>
      </c>
      <c r="N54" s="23">
        <f t="shared" si="1"/>
        <v>795638.5260533035</v>
      </c>
    </row>
  </sheetData>
  <conditionalFormatting sqref="A2:A8">
    <cfRule type="notContainsBlanks" dxfId="40" priority="5">
      <formula>LEN(TRIM(A2))&gt;0</formula>
    </cfRule>
  </conditionalFormatting>
  <conditionalFormatting sqref="A38:A44">
    <cfRule type="notContainsBlanks" dxfId="39" priority="3">
      <formula>LEN(TRIM(A38))&gt;0</formula>
    </cfRule>
  </conditionalFormatting>
  <conditionalFormatting sqref="A48:A54">
    <cfRule type="notContainsBlanks" dxfId="38" priority="1">
      <formula>LEN(TRIM(A48))&gt;0</formula>
    </cfRule>
  </conditionalFormatting>
  <conditionalFormatting sqref="B2:N8">
    <cfRule type="notContainsBlanks" dxfId="37" priority="4">
      <formula>LEN(TRIM(B2))&gt;0</formula>
    </cfRule>
  </conditionalFormatting>
  <conditionalFormatting sqref="B38:N44">
    <cfRule type="notContainsBlanks" dxfId="36" priority="2">
      <formula>LEN(TRIM(B38))&gt;0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A3D86-7100-4D56-B376-2A2A3D8BD2FF}">
  <dimension ref="A1:K54"/>
  <sheetViews>
    <sheetView tabSelected="1" zoomScale="60" zoomScaleNormal="110" workbookViewId="0">
      <selection activeCell="E13" sqref="E13"/>
    </sheetView>
  </sheetViews>
  <sheetFormatPr defaultColWidth="8.85546875" defaultRowHeight="14.45"/>
  <cols>
    <col min="1" max="1" width="59.7109375" style="47" customWidth="1"/>
    <col min="2" max="11" width="15" style="47" bestFit="1" customWidth="1"/>
    <col min="12" max="16384" width="8.85546875" style="47"/>
  </cols>
  <sheetData>
    <row r="1" spans="1:11">
      <c r="A1" s="46" t="s">
        <v>137</v>
      </c>
    </row>
    <row r="2" spans="1:11">
      <c r="A2" s="38" t="s">
        <v>138</v>
      </c>
      <c r="B2" s="35">
        <v>2013</v>
      </c>
      <c r="C2" s="35">
        <v>2014</v>
      </c>
      <c r="D2" s="35">
        <v>2015</v>
      </c>
      <c r="E2" s="35">
        <v>2016</v>
      </c>
      <c r="F2" s="35">
        <v>2017</v>
      </c>
      <c r="G2" s="35">
        <v>2018</v>
      </c>
      <c r="H2" s="35">
        <v>2019</v>
      </c>
      <c r="I2" s="35">
        <v>2020</v>
      </c>
      <c r="J2" s="35">
        <v>2021</v>
      </c>
      <c r="K2" s="35">
        <v>2022</v>
      </c>
    </row>
    <row r="3" spans="1:11">
      <c r="A3" s="37" t="s">
        <v>110</v>
      </c>
      <c r="B3" s="48">
        <v>0.14379337310978138</v>
      </c>
      <c r="C3" s="48">
        <v>0.15451740207740591</v>
      </c>
      <c r="D3" s="48">
        <v>0.15779291824257552</v>
      </c>
      <c r="E3" s="48">
        <v>0.16387707413269947</v>
      </c>
      <c r="F3" s="48">
        <v>0.17299090932310951</v>
      </c>
      <c r="G3" s="48">
        <v>0.17473567229240944</v>
      </c>
      <c r="H3" s="48">
        <v>0.1803075127844482</v>
      </c>
      <c r="I3" s="48">
        <v>0.19415160737698695</v>
      </c>
      <c r="J3" s="48">
        <v>0.18992222417465693</v>
      </c>
      <c r="K3" s="48">
        <v>0.19500000000000001</v>
      </c>
    </row>
    <row r="4" spans="1:11">
      <c r="A4" s="37" t="s">
        <v>139</v>
      </c>
      <c r="B4" s="48">
        <v>4.3857057374269662E-2</v>
      </c>
      <c r="C4" s="48">
        <v>4.4318128884187291E-2</v>
      </c>
      <c r="D4" s="48">
        <v>4.4153010386169513E-2</v>
      </c>
      <c r="E4" s="48">
        <v>4.7378674483087316E-2</v>
      </c>
      <c r="F4" s="48">
        <v>4.9149986165418637E-2</v>
      </c>
      <c r="G4" s="48">
        <v>5.2115224680934547E-2</v>
      </c>
      <c r="H4" s="48">
        <v>5.5191077859287375E-2</v>
      </c>
      <c r="I4" s="48">
        <v>6.3993206579766093E-2</v>
      </c>
      <c r="J4" s="48">
        <v>7.90441005211166E-2</v>
      </c>
      <c r="K4" s="48">
        <v>8.5000000000000006E-2</v>
      </c>
    </row>
    <row r="5" spans="1:11">
      <c r="A5" s="37" t="s">
        <v>106</v>
      </c>
      <c r="B5" s="48">
        <v>5.3979249031406593E-2</v>
      </c>
      <c r="C5" s="48">
        <v>5.3315689781352774E-2</v>
      </c>
      <c r="D5" s="48">
        <v>5.5374838149896209E-2</v>
      </c>
      <c r="E5" s="48">
        <v>5.7502410412719661E-2</v>
      </c>
      <c r="F5" s="48">
        <v>6.1644574891795631E-2</v>
      </c>
      <c r="G5" s="48">
        <v>6.56610043850403E-2</v>
      </c>
      <c r="H5" s="48">
        <v>6.6934389374685516E-2</v>
      </c>
      <c r="I5" s="48">
        <v>7.2580054619872894E-2</v>
      </c>
      <c r="J5" s="48">
        <v>7.4914576281868761E-2</v>
      </c>
      <c r="K5" s="48">
        <v>0.08</v>
      </c>
    </row>
    <row r="6" spans="1:11">
      <c r="A6" s="37" t="s">
        <v>107</v>
      </c>
      <c r="B6" s="48">
        <v>5.4890085015701084E-2</v>
      </c>
      <c r="C6" s="48">
        <v>5.6773412718137482E-2</v>
      </c>
      <c r="D6" s="48">
        <v>5.6078852430148193E-2</v>
      </c>
      <c r="E6" s="48">
        <v>6.0784989766123586E-2</v>
      </c>
      <c r="F6" s="48">
        <v>6.4740569801890344E-2</v>
      </c>
      <c r="G6" s="48">
        <v>6.6412062712413206E-2</v>
      </c>
      <c r="H6" s="48">
        <v>6.9131567531641736E-2</v>
      </c>
      <c r="I6" s="48">
        <v>7.3047107362610178E-2</v>
      </c>
      <c r="J6" s="48">
        <v>7.2966900634558879E-2</v>
      </c>
      <c r="K6" s="48">
        <v>0.08</v>
      </c>
    </row>
    <row r="8" spans="1:11">
      <c r="A8" s="52" t="s">
        <v>140</v>
      </c>
    </row>
    <row r="33" spans="2:11">
      <c r="B33" s="49"/>
      <c r="C33" s="49"/>
      <c r="D33" s="49"/>
      <c r="E33" s="49"/>
      <c r="F33" s="49"/>
      <c r="G33" s="49"/>
      <c r="H33" s="49"/>
      <c r="I33" s="49"/>
      <c r="J33" s="49"/>
      <c r="K33" s="49"/>
    </row>
    <row r="34" spans="2:11">
      <c r="B34" s="49"/>
      <c r="C34" s="49"/>
      <c r="D34" s="49"/>
      <c r="E34" s="49"/>
      <c r="F34" s="49"/>
      <c r="G34" s="49"/>
      <c r="H34" s="49"/>
      <c r="I34" s="49"/>
      <c r="J34" s="49"/>
      <c r="K34" s="49"/>
    </row>
    <row r="35" spans="2:11">
      <c r="B35" s="49"/>
      <c r="C35" s="49"/>
      <c r="D35" s="49"/>
      <c r="E35" s="49"/>
      <c r="F35" s="49"/>
      <c r="G35" s="49"/>
      <c r="H35" s="49"/>
      <c r="I35" s="49"/>
      <c r="J35" s="49"/>
      <c r="K35" s="49"/>
    </row>
    <row r="36" spans="2:11">
      <c r="B36" s="49"/>
      <c r="C36" s="49"/>
      <c r="D36" s="49"/>
      <c r="E36" s="49"/>
      <c r="F36" s="49"/>
      <c r="G36" s="49"/>
      <c r="H36" s="49"/>
      <c r="I36" s="49"/>
      <c r="J36" s="49"/>
      <c r="K36" s="49"/>
    </row>
    <row r="37" spans="2:11">
      <c r="B37" s="49"/>
      <c r="C37" s="49"/>
      <c r="D37" s="49"/>
      <c r="E37" s="49"/>
      <c r="F37" s="49"/>
      <c r="G37" s="49"/>
      <c r="H37" s="49"/>
      <c r="I37" s="49"/>
      <c r="J37" s="49"/>
      <c r="K37" s="49"/>
    </row>
    <row r="38" spans="2:11">
      <c r="B38" s="49"/>
      <c r="C38" s="49"/>
      <c r="D38" s="49"/>
      <c r="E38" s="49"/>
      <c r="F38" s="49"/>
      <c r="G38" s="49"/>
      <c r="H38" s="49"/>
      <c r="I38" s="49"/>
      <c r="J38" s="49"/>
      <c r="K38" s="49"/>
    </row>
    <row r="39" spans="2:11">
      <c r="B39" s="49"/>
      <c r="C39" s="49"/>
      <c r="D39" s="49"/>
      <c r="E39" s="49"/>
      <c r="F39" s="49"/>
      <c r="G39" s="49"/>
      <c r="H39" s="49"/>
      <c r="I39" s="49"/>
      <c r="J39" s="49"/>
      <c r="K39" s="49"/>
    </row>
    <row r="40" spans="2:11">
      <c r="B40" s="49"/>
      <c r="C40" s="49"/>
      <c r="D40" s="49"/>
      <c r="E40" s="49"/>
      <c r="F40" s="49"/>
      <c r="G40" s="49"/>
      <c r="H40" s="49"/>
      <c r="I40" s="49"/>
      <c r="J40" s="49"/>
      <c r="K40" s="49"/>
    </row>
    <row r="41" spans="2:11">
      <c r="B41" s="49"/>
      <c r="C41" s="49"/>
      <c r="D41" s="49"/>
      <c r="E41" s="49"/>
      <c r="F41" s="49"/>
      <c r="G41" s="49"/>
      <c r="H41" s="49"/>
      <c r="I41" s="49"/>
      <c r="J41" s="49"/>
      <c r="K41" s="49"/>
    </row>
    <row r="42" spans="2:11">
      <c r="B42" s="49"/>
      <c r="C42" s="49"/>
      <c r="D42" s="49"/>
      <c r="E42" s="49"/>
      <c r="F42" s="49"/>
      <c r="G42" s="49"/>
      <c r="H42" s="49"/>
      <c r="I42" s="49"/>
      <c r="J42" s="49"/>
      <c r="K42" s="49"/>
    </row>
    <row r="43" spans="2:11">
      <c r="B43" s="51"/>
      <c r="C43" s="51"/>
      <c r="D43" s="51"/>
      <c r="E43" s="51"/>
      <c r="F43" s="51"/>
      <c r="G43" s="51"/>
      <c r="H43" s="51"/>
      <c r="I43" s="51"/>
      <c r="J43" s="51"/>
      <c r="K43" s="51"/>
    </row>
    <row r="44" spans="2:11"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2:11">
      <c r="B45" s="50"/>
      <c r="C45" s="50"/>
      <c r="D45" s="50"/>
      <c r="E45" s="50"/>
      <c r="F45" s="50"/>
      <c r="G45" s="50"/>
      <c r="H45" s="50"/>
      <c r="I45" s="50"/>
      <c r="J45" s="50"/>
      <c r="K45" s="50"/>
    </row>
    <row r="46" spans="2:11">
      <c r="B46" s="50"/>
      <c r="C46" s="50"/>
      <c r="D46" s="50"/>
      <c r="E46" s="50"/>
      <c r="F46" s="50"/>
      <c r="G46" s="50"/>
      <c r="H46" s="50"/>
      <c r="I46" s="50"/>
      <c r="J46" s="50"/>
      <c r="K46" s="50"/>
    </row>
    <row r="47" spans="2:11">
      <c r="B47" s="50"/>
      <c r="C47" s="50"/>
      <c r="D47" s="50"/>
      <c r="E47" s="50"/>
      <c r="F47" s="50"/>
      <c r="G47" s="50"/>
      <c r="H47" s="50"/>
      <c r="I47" s="50"/>
      <c r="J47" s="50"/>
      <c r="K47" s="50"/>
    </row>
    <row r="48" spans="2:11">
      <c r="B48" s="49"/>
      <c r="C48" s="49"/>
      <c r="D48" s="49"/>
      <c r="E48" s="49"/>
      <c r="F48" s="49"/>
      <c r="G48" s="49"/>
      <c r="H48" s="49"/>
      <c r="I48" s="49"/>
      <c r="J48" s="49"/>
      <c r="K48" s="49"/>
    </row>
    <row r="49" spans="2:11">
      <c r="B49" s="49"/>
      <c r="C49" s="49"/>
      <c r="D49" s="49"/>
      <c r="E49" s="49"/>
      <c r="F49" s="49"/>
      <c r="G49" s="49"/>
      <c r="H49" s="49"/>
      <c r="I49" s="49"/>
      <c r="J49" s="49"/>
      <c r="K49" s="49"/>
    </row>
    <row r="50" spans="2:11">
      <c r="B50" s="49"/>
      <c r="C50" s="49"/>
      <c r="D50" s="49"/>
      <c r="E50" s="49"/>
      <c r="F50" s="49"/>
      <c r="G50" s="49"/>
      <c r="H50" s="49"/>
      <c r="I50" s="49"/>
      <c r="J50" s="49"/>
      <c r="K50" s="49"/>
    </row>
    <row r="51" spans="2:11">
      <c r="B51" s="49"/>
      <c r="C51" s="49"/>
      <c r="D51" s="49"/>
      <c r="E51" s="49"/>
      <c r="F51" s="49"/>
      <c r="G51" s="49"/>
      <c r="H51" s="49"/>
      <c r="I51" s="49"/>
      <c r="J51" s="49"/>
      <c r="K51" s="49"/>
    </row>
    <row r="52" spans="2:11">
      <c r="B52" s="49"/>
      <c r="C52" s="49"/>
      <c r="D52" s="49"/>
      <c r="E52" s="49"/>
      <c r="F52" s="49"/>
      <c r="G52" s="49"/>
      <c r="H52" s="49"/>
      <c r="I52" s="49"/>
      <c r="J52" s="49"/>
      <c r="K52" s="49"/>
    </row>
    <row r="53" spans="2:11">
      <c r="B53" s="49"/>
      <c r="C53" s="49"/>
      <c r="D53" s="49"/>
      <c r="E53" s="49"/>
      <c r="F53" s="49"/>
      <c r="G53" s="49"/>
      <c r="H53" s="49"/>
      <c r="I53" s="49"/>
      <c r="J53" s="49"/>
      <c r="K53" s="49"/>
    </row>
    <row r="54" spans="2:11">
      <c r="B54" s="49"/>
      <c r="C54" s="49"/>
      <c r="D54" s="49"/>
      <c r="E54" s="49"/>
      <c r="F54" s="49"/>
      <c r="G54" s="49"/>
      <c r="H54" s="49"/>
      <c r="I54" s="49"/>
      <c r="J54" s="49"/>
      <c r="K54" s="49"/>
    </row>
  </sheetData>
  <autoFilter ref="A2:K2" xr:uid="{9ACBE7D6-97E4-4874-A7CD-A45E140F0C03}">
    <sortState xmlns:xlrd2="http://schemas.microsoft.com/office/spreadsheetml/2017/richdata2" ref="A3:K6">
      <sortCondition descending="1" ref="K2"/>
    </sortState>
  </autoFilter>
  <conditionalFormatting sqref="B3:K6 B44:K47">
    <cfRule type="notContainsBlanks" dxfId="35" priority="2">
      <formula>LEN(TRIM(B3))&gt;0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6CD29-81F1-4F04-86DF-79DB4E6843B8}">
  <dimension ref="A1:L32"/>
  <sheetViews>
    <sheetView zoomScale="85" zoomScaleNormal="85" workbookViewId="0">
      <selection activeCell="N44" sqref="N44"/>
    </sheetView>
  </sheetViews>
  <sheetFormatPr defaultRowHeight="14.45"/>
  <cols>
    <col min="1" max="1" width="56.85546875" customWidth="1"/>
  </cols>
  <sheetData>
    <row r="1" spans="1:12">
      <c r="A1" s="28" t="s">
        <v>10</v>
      </c>
    </row>
    <row r="2" spans="1:12">
      <c r="A2" s="36"/>
      <c r="B2" s="40">
        <v>2011</v>
      </c>
      <c r="C2" s="35">
        <v>2012</v>
      </c>
      <c r="D2" s="35">
        <v>2013</v>
      </c>
      <c r="E2" s="35">
        <v>2014</v>
      </c>
      <c r="F2" s="35">
        <v>2015</v>
      </c>
      <c r="G2" s="35">
        <v>2016</v>
      </c>
      <c r="H2" s="35">
        <v>2017</v>
      </c>
      <c r="I2" s="35">
        <v>2018</v>
      </c>
      <c r="J2" s="35">
        <v>2019</v>
      </c>
      <c r="K2" s="35">
        <v>2020</v>
      </c>
      <c r="L2" s="35">
        <v>2021</v>
      </c>
    </row>
    <row r="3" spans="1:12">
      <c r="A3" s="37" t="s">
        <v>111</v>
      </c>
      <c r="B3" s="39">
        <v>0.36161853401428212</v>
      </c>
      <c r="C3">
        <v>0.36541010121448031</v>
      </c>
      <c r="D3">
        <v>0.37889506120376232</v>
      </c>
      <c r="E3">
        <v>0.39902579370472319</v>
      </c>
      <c r="F3">
        <v>0.40825176634106441</v>
      </c>
      <c r="G3">
        <v>0.39838613986454569</v>
      </c>
      <c r="H3">
        <v>0.39956383723803479</v>
      </c>
      <c r="I3">
        <v>0.4158034745395941</v>
      </c>
      <c r="J3">
        <v>0.42036266734296429</v>
      </c>
      <c r="K3">
        <v>0.40939284129060699</v>
      </c>
      <c r="L3" s="6">
        <v>0.39236663900213581</v>
      </c>
    </row>
    <row r="4" spans="1:12">
      <c r="A4" s="37" t="s">
        <v>109</v>
      </c>
      <c r="B4" s="39">
        <v>0.23847636959076801</v>
      </c>
      <c r="C4">
        <v>0.24033261125612471</v>
      </c>
      <c r="D4">
        <v>0.24869168913811079</v>
      </c>
      <c r="E4">
        <v>0.24688233707716631</v>
      </c>
      <c r="F4">
        <v>0.25748134286181401</v>
      </c>
      <c r="G4">
        <v>0.2469883738444415</v>
      </c>
      <c r="H4">
        <v>0.26145230649709039</v>
      </c>
      <c r="I4">
        <v>0.25091215634368258</v>
      </c>
      <c r="J4">
        <v>0.24628293645476521</v>
      </c>
      <c r="K4">
        <v>0.26117530461054228</v>
      </c>
      <c r="L4" s="6">
        <v>0.23935627913841959</v>
      </c>
    </row>
    <row r="7" spans="1:12">
      <c r="A7" s="6" t="s">
        <v>141</v>
      </c>
      <c r="E7" s="6" t="s">
        <v>142</v>
      </c>
    </row>
    <row r="30" spans="1:12">
      <c r="A30" s="4"/>
      <c r="B30" s="5">
        <v>2011</v>
      </c>
      <c r="C30" s="5">
        <v>2012</v>
      </c>
      <c r="D30" s="5">
        <v>2013</v>
      </c>
      <c r="E30" s="5">
        <v>2014</v>
      </c>
      <c r="F30" s="5">
        <v>2015</v>
      </c>
      <c r="G30" s="5">
        <v>2016</v>
      </c>
      <c r="H30" s="5">
        <v>2017</v>
      </c>
      <c r="I30" s="5">
        <v>2018</v>
      </c>
      <c r="J30" s="5">
        <v>2019</v>
      </c>
      <c r="K30" s="5">
        <v>2020</v>
      </c>
      <c r="L30" s="5">
        <v>2021</v>
      </c>
    </row>
    <row r="31" spans="1:12">
      <c r="A31" s="5" t="s">
        <v>26</v>
      </c>
      <c r="B31">
        <v>84998.944234394614</v>
      </c>
      <c r="C31">
        <v>88991.035286060447</v>
      </c>
      <c r="D31">
        <v>94392.20964671229</v>
      </c>
      <c r="E31">
        <v>93029.188326032148</v>
      </c>
      <c r="F31">
        <v>103684.20031401901</v>
      </c>
      <c r="G31">
        <v>113180.90974001049</v>
      </c>
      <c r="H31">
        <v>122116.7160492644</v>
      </c>
      <c r="I31">
        <v>129433.0387522134</v>
      </c>
      <c r="J31">
        <v>132487.05459598501</v>
      </c>
      <c r="K31">
        <v>133949.12333123351</v>
      </c>
      <c r="L31">
        <v>142423.89448841309</v>
      </c>
    </row>
    <row r="32" spans="1:12">
      <c r="A32" s="5" t="s">
        <v>28</v>
      </c>
      <c r="B32">
        <v>85887.355214385796</v>
      </c>
      <c r="C32">
        <v>93977.333476548432</v>
      </c>
      <c r="D32">
        <v>102282.38521938671</v>
      </c>
      <c r="E32">
        <v>109447.80842528569</v>
      </c>
      <c r="F32">
        <v>117238.2180707575</v>
      </c>
      <c r="G32">
        <v>131164.37909855571</v>
      </c>
      <c r="H32">
        <v>141437.56760340551</v>
      </c>
      <c r="I32">
        <v>162586.11888989841</v>
      </c>
      <c r="J32">
        <v>173752.61207424951</v>
      </c>
      <c r="K32">
        <v>187247.52804752809</v>
      </c>
      <c r="L32">
        <v>209076.8778321126</v>
      </c>
    </row>
  </sheetData>
  <conditionalFormatting sqref="A31:A32">
    <cfRule type="notContainsBlanks" dxfId="34" priority="4">
      <formula>LEN(TRIM(A31))&gt;0</formula>
    </cfRule>
  </conditionalFormatting>
  <conditionalFormatting sqref="B3:L4">
    <cfRule type="notContainsBlanks" dxfId="33" priority="5">
      <formula>LEN(TRIM(B3))&gt;0</formula>
    </cfRule>
  </conditionalFormatting>
  <conditionalFormatting sqref="B31:L32">
    <cfRule type="notContainsBlanks" dxfId="32" priority="3">
      <formula>LEN(TRIM(B31))&gt;0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42334-78FA-45E2-B1FC-3DEFAF6D950D}">
  <dimension ref="A1:AC124"/>
  <sheetViews>
    <sheetView topLeftCell="A80" zoomScale="70" zoomScaleNormal="70" workbookViewId="0">
      <selection activeCell="AK133" sqref="AK133"/>
    </sheetView>
  </sheetViews>
  <sheetFormatPr defaultRowHeight="14.45"/>
  <cols>
    <col min="1" max="1" width="50.5703125" customWidth="1"/>
    <col min="2" max="14" width="9.42578125" customWidth="1"/>
    <col min="16" max="16" width="18.140625" customWidth="1"/>
    <col min="17" max="17" width="35.85546875" customWidth="1"/>
    <col min="18" max="21" width="16.42578125" customWidth="1"/>
    <col min="22" max="22" width="27" bestFit="1" customWidth="1"/>
    <col min="23" max="23" width="42.85546875" bestFit="1" customWidth="1"/>
    <col min="24" max="24" width="39.42578125" bestFit="1" customWidth="1"/>
    <col min="25" max="26" width="11.85546875" bestFit="1" customWidth="1"/>
    <col min="27" max="28" width="16.42578125" customWidth="1"/>
    <col min="29" max="29" width="13.42578125" customWidth="1"/>
    <col min="30" max="31" width="11.85546875" bestFit="1" customWidth="1"/>
  </cols>
  <sheetData>
    <row r="1" spans="1:29">
      <c r="A1" t="s">
        <v>143</v>
      </c>
    </row>
    <row r="2" spans="1:29">
      <c r="A2" s="4"/>
      <c r="B2" s="5">
        <v>2010</v>
      </c>
      <c r="C2" s="5">
        <v>2011</v>
      </c>
      <c r="D2" s="5">
        <v>2012</v>
      </c>
      <c r="E2" s="5">
        <v>2013</v>
      </c>
      <c r="F2" s="5">
        <v>2014</v>
      </c>
      <c r="G2" s="5">
        <v>2015</v>
      </c>
      <c r="H2" s="5">
        <v>2016</v>
      </c>
      <c r="I2" s="5">
        <v>2017</v>
      </c>
      <c r="J2" s="5">
        <v>2018</v>
      </c>
      <c r="K2" s="5">
        <v>2019</v>
      </c>
      <c r="L2" s="5">
        <v>2020</v>
      </c>
      <c r="M2" s="5">
        <v>2021</v>
      </c>
    </row>
    <row r="3" spans="1:29">
      <c r="A3" s="5" t="s">
        <v>3</v>
      </c>
      <c r="B3">
        <v>110621914</v>
      </c>
      <c r="C3">
        <v>114129558</v>
      </c>
      <c r="D3">
        <v>115839920</v>
      </c>
      <c r="E3">
        <v>116666324</v>
      </c>
      <c r="F3">
        <v>118096504</v>
      </c>
      <c r="G3">
        <v>117439771</v>
      </c>
      <c r="H3">
        <v>116580618</v>
      </c>
      <c r="I3">
        <v>117619147</v>
      </c>
      <c r="J3">
        <v>119594269</v>
      </c>
      <c r="K3">
        <v>120978863</v>
      </c>
      <c r="L3">
        <v>120269709</v>
      </c>
      <c r="M3">
        <v>127139225.88070001</v>
      </c>
      <c r="Q3" t="s">
        <v>144</v>
      </c>
    </row>
    <row r="4" spans="1:29">
      <c r="A4" s="5" t="s">
        <v>4</v>
      </c>
      <c r="B4">
        <v>23869094.833837099</v>
      </c>
      <c r="C4">
        <v>25272924.301894061</v>
      </c>
      <c r="D4">
        <v>25980387.966175031</v>
      </c>
      <c r="E4">
        <v>26855877.050685301</v>
      </c>
      <c r="F4">
        <v>27929019.02469315</v>
      </c>
      <c r="G4">
        <v>27433513.02568223</v>
      </c>
      <c r="H4">
        <v>28025346.974049151</v>
      </c>
      <c r="I4">
        <v>29290329.06615841</v>
      </c>
      <c r="J4">
        <v>30550205.887272339</v>
      </c>
      <c r="K4">
        <v>30648029.682305928</v>
      </c>
      <c r="L4">
        <v>30453342.651520722</v>
      </c>
      <c r="M4">
        <v>33110170.268914599</v>
      </c>
      <c r="R4">
        <v>2011</v>
      </c>
      <c r="S4">
        <v>2012</v>
      </c>
      <c r="T4">
        <v>2013</v>
      </c>
      <c r="U4">
        <v>2014</v>
      </c>
      <c r="V4">
        <v>2015</v>
      </c>
      <c r="W4">
        <v>2016</v>
      </c>
      <c r="X4">
        <v>2017</v>
      </c>
      <c r="Y4">
        <v>2018</v>
      </c>
      <c r="Z4">
        <v>2019</v>
      </c>
      <c r="AA4">
        <v>2020</v>
      </c>
      <c r="AB4">
        <v>2021</v>
      </c>
    </row>
    <row r="5" spans="1:29">
      <c r="A5" s="5" t="s">
        <v>5</v>
      </c>
      <c r="B5">
        <v>86752819.166162908</v>
      </c>
      <c r="C5">
        <v>88856633.698105946</v>
      </c>
      <c r="D5">
        <v>89859532.033824965</v>
      </c>
      <c r="E5">
        <v>89810446.949314699</v>
      </c>
      <c r="F5">
        <v>90167484.975306839</v>
      </c>
      <c r="G5">
        <v>90006257.974317774</v>
      </c>
      <c r="H5">
        <v>88555271.025950849</v>
      </c>
      <c r="I5">
        <v>88328817.933841586</v>
      </c>
      <c r="J5">
        <v>89044063.112727657</v>
      </c>
      <c r="K5">
        <v>90330833.317694068</v>
      </c>
      <c r="L5">
        <v>89816366.348479286</v>
      </c>
      <c r="M5">
        <v>94029055.611785412</v>
      </c>
      <c r="Q5" t="s">
        <v>143</v>
      </c>
      <c r="R5" s="25">
        <f t="shared" ref="R5:AB5" si="0">C12</f>
        <v>0.12374434956337731</v>
      </c>
      <c r="S5" s="25">
        <f t="shared" si="0"/>
        <v>0.12740263773747079</v>
      </c>
      <c r="T5" s="25">
        <f t="shared" si="0"/>
        <v>0.1338186833678307</v>
      </c>
      <c r="U5" s="25">
        <f t="shared" si="0"/>
        <v>0.1364747325179069</v>
      </c>
      <c r="V5" s="25">
        <f t="shared" si="0"/>
        <v>0.1418336436183581</v>
      </c>
      <c r="W5" s="25">
        <f t="shared" si="0"/>
        <v>0.14709200738947301</v>
      </c>
      <c r="X5" s="25">
        <f t="shared" si="0"/>
        <v>0.15269358796734189</v>
      </c>
      <c r="Y5" s="25">
        <f t="shared" si="0"/>
        <v>0.1577507505274269</v>
      </c>
      <c r="Z5" s="25">
        <f t="shared" si="0"/>
        <v>0.160587855689554</v>
      </c>
      <c r="AA5" s="25">
        <f t="shared" si="0"/>
        <v>0.16825067261024779</v>
      </c>
      <c r="AB5" s="25">
        <f t="shared" si="0"/>
        <v>0.16807614950328079</v>
      </c>
    </row>
    <row r="6" spans="1:29">
      <c r="A6" s="5" t="s">
        <v>6</v>
      </c>
      <c r="B6">
        <v>96991448.432156622</v>
      </c>
      <c r="C6">
        <v>100006670.0793343</v>
      </c>
      <c r="D6">
        <v>101081608.6367024</v>
      </c>
      <c r="E6">
        <v>101054190.1289552</v>
      </c>
      <c r="F6">
        <v>101979315.20530009</v>
      </c>
      <c r="G6">
        <v>100782860.3733644</v>
      </c>
      <c r="H6">
        <v>99432540.875674665</v>
      </c>
      <c r="I6">
        <v>99659457.430911779</v>
      </c>
      <c r="J6">
        <v>100728183.30647101</v>
      </c>
      <c r="K6">
        <v>101551126.8070697</v>
      </c>
      <c r="L6">
        <v>100034249.56611121</v>
      </c>
      <c r="M6">
        <v>105770154.3438441</v>
      </c>
      <c r="Q6" t="s">
        <v>145</v>
      </c>
      <c r="R6" s="25">
        <f t="shared" ref="R6:AB6" si="1">C30</f>
        <v>7.2612797697873363E-2</v>
      </c>
      <c r="S6" s="25">
        <f t="shared" si="1"/>
        <v>7.9482833611241643E-2</v>
      </c>
      <c r="T6" s="25">
        <f t="shared" si="1"/>
        <v>8.5380921126953155E-2</v>
      </c>
      <c r="U6" s="25">
        <f t="shared" si="1"/>
        <v>9.0715811620205464E-2</v>
      </c>
      <c r="V6" s="25">
        <f t="shared" si="1"/>
        <v>9.5889781858208276E-2</v>
      </c>
      <c r="W6" s="25">
        <f t="shared" si="1"/>
        <v>0.10313276307961319</v>
      </c>
      <c r="X6" s="25">
        <f t="shared" si="1"/>
        <v>0.1101005561275441</v>
      </c>
      <c r="Y6" s="25">
        <f t="shared" si="1"/>
        <v>0.1161468858927782</v>
      </c>
      <c r="Z6" s="25">
        <f t="shared" si="1"/>
        <v>0.1205934597289296</v>
      </c>
      <c r="AA6" s="25">
        <f t="shared" si="1"/>
        <v>0.1247527129129581</v>
      </c>
      <c r="AB6" s="25">
        <f t="shared" si="1"/>
        <v>0.12870364463891851</v>
      </c>
    </row>
    <row r="7" spans="1:29">
      <c r="A7" s="5" t="s">
        <v>7</v>
      </c>
      <c r="B7">
        <v>13630465.56784337</v>
      </c>
      <c r="C7">
        <v>14122887.92066575</v>
      </c>
      <c r="D7">
        <v>14758311.3632976</v>
      </c>
      <c r="E7">
        <v>15612133.871044749</v>
      </c>
      <c r="F7">
        <v>16117188.79469992</v>
      </c>
      <c r="G7">
        <v>16656910.626635579</v>
      </c>
      <c r="H7">
        <v>17148077.124325331</v>
      </c>
      <c r="I7">
        <v>17959689.569088221</v>
      </c>
      <c r="J7">
        <v>18866085.69352898</v>
      </c>
      <c r="K7">
        <v>19427736.19293033</v>
      </c>
      <c r="L7">
        <v>20235459.433888782</v>
      </c>
      <c r="M7">
        <v>21369071.536855921</v>
      </c>
      <c r="Q7" t="s">
        <v>146</v>
      </c>
      <c r="R7" s="25">
        <f t="shared" ref="R7:AB7" si="2">C48</f>
        <v>0.12752085905148011</v>
      </c>
      <c r="S7" s="25">
        <f t="shared" si="2"/>
        <v>0.13123608631344141</v>
      </c>
      <c r="T7" s="25">
        <f t="shared" si="2"/>
        <v>0.14323309180198329</v>
      </c>
      <c r="U7" s="25">
        <f t="shared" si="2"/>
        <v>0.148049280977991</v>
      </c>
      <c r="V7" s="25">
        <f t="shared" si="2"/>
        <v>0.1549662465765374</v>
      </c>
      <c r="W7" s="25">
        <f t="shared" si="2"/>
        <v>0.15665538993133249</v>
      </c>
      <c r="X7" s="25">
        <f t="shared" si="2"/>
        <v>0.15904691681218169</v>
      </c>
      <c r="Y7" s="25">
        <f t="shared" si="2"/>
        <v>0.1689265506765471</v>
      </c>
      <c r="Z7" s="25">
        <f t="shared" si="2"/>
        <v>0.17309714262772991</v>
      </c>
      <c r="AA7" s="25">
        <f t="shared" si="2"/>
        <v>0.18793730364704059</v>
      </c>
      <c r="AB7" s="25">
        <f t="shared" si="2"/>
        <v>0.18109320897379191</v>
      </c>
    </row>
    <row r="8" spans="1:29">
      <c r="Q8" t="s">
        <v>147</v>
      </c>
      <c r="R8" s="25">
        <f t="shared" ref="R8:AB8" si="3">C66</f>
        <v>0.19090178325673901</v>
      </c>
      <c r="S8" s="25">
        <f t="shared" si="3"/>
        <v>0.186736255582091</v>
      </c>
      <c r="T8" s="25">
        <f t="shared" si="3"/>
        <v>0.19529654781393541</v>
      </c>
      <c r="U8" s="25">
        <f t="shared" si="3"/>
        <v>0.19589656392892979</v>
      </c>
      <c r="V8" s="25">
        <f t="shared" si="3"/>
        <v>0.2084312546591115</v>
      </c>
      <c r="W8" s="25">
        <f t="shared" si="3"/>
        <v>0.2116045245077709</v>
      </c>
      <c r="X8" s="25">
        <f t="shared" si="3"/>
        <v>0.2215894349472303</v>
      </c>
      <c r="Y8" s="25">
        <f t="shared" si="3"/>
        <v>0.21438713245358079</v>
      </c>
      <c r="Z8" s="25">
        <f t="shared" si="3"/>
        <v>0.2144855589156949</v>
      </c>
      <c r="AA8" s="25">
        <f t="shared" si="3"/>
        <v>0.2166242202425232</v>
      </c>
      <c r="AB8" s="25">
        <f t="shared" si="3"/>
        <v>0.23043116180684239</v>
      </c>
    </row>
    <row r="9" spans="1:29" ht="16.149999999999999">
      <c r="A9" s="3" t="s">
        <v>8</v>
      </c>
      <c r="Q9" t="s">
        <v>148</v>
      </c>
      <c r="R9" s="25">
        <f t="shared" ref="R9:AB9" si="4">C84</f>
        <v>0.46218006946837947</v>
      </c>
      <c r="S9" s="25">
        <f t="shared" si="4"/>
        <v>0.45936583874269837</v>
      </c>
      <c r="T9" s="25">
        <f t="shared" si="4"/>
        <v>0.44973964161285179</v>
      </c>
      <c r="U9" s="25">
        <f t="shared" si="4"/>
        <v>0.44814969907893598</v>
      </c>
      <c r="V9" s="25">
        <f t="shared" si="4"/>
        <v>0.46095363608543649</v>
      </c>
      <c r="W9" s="25">
        <f t="shared" si="4"/>
        <v>0.49585868159260199</v>
      </c>
      <c r="X9" s="25">
        <f t="shared" si="4"/>
        <v>0.49837434120581542</v>
      </c>
      <c r="Y9" s="25">
        <f t="shared" si="4"/>
        <v>0.49110058031352849</v>
      </c>
      <c r="Z9" s="25">
        <f t="shared" si="4"/>
        <v>0.50493319345297338</v>
      </c>
      <c r="AA9" s="25">
        <f t="shared" si="4"/>
        <v>0.5530507010257355</v>
      </c>
      <c r="AB9" s="25">
        <f t="shared" si="4"/>
        <v>0.51974320520181228</v>
      </c>
    </row>
    <row r="10" spans="1:29">
      <c r="A10" s="4"/>
      <c r="B10" s="5">
        <v>2010</v>
      </c>
      <c r="C10" s="5">
        <v>2011</v>
      </c>
      <c r="D10" s="5">
        <v>2012</v>
      </c>
      <c r="E10" s="5">
        <v>2013</v>
      </c>
      <c r="F10" s="5">
        <v>2014</v>
      </c>
      <c r="G10" s="5">
        <v>2015</v>
      </c>
      <c r="H10" s="5">
        <v>2016</v>
      </c>
      <c r="I10" s="5">
        <v>2017</v>
      </c>
      <c r="J10" s="5">
        <v>2018</v>
      </c>
      <c r="K10" s="5">
        <v>2019</v>
      </c>
      <c r="L10" s="5">
        <v>2020</v>
      </c>
      <c r="M10" s="5">
        <v>2021</v>
      </c>
      <c r="Q10" t="s">
        <v>149</v>
      </c>
      <c r="R10" s="25">
        <f t="shared" ref="R10:AB10" si="5">C102</f>
        <v>0.27936424061062809</v>
      </c>
      <c r="S10" s="25">
        <f t="shared" si="5"/>
        <v>0.27572069897877471</v>
      </c>
      <c r="T10" s="25">
        <f t="shared" si="5"/>
        <v>0.27997598406268259</v>
      </c>
      <c r="U10" s="25">
        <f t="shared" si="5"/>
        <v>0.25285148000972518</v>
      </c>
      <c r="V10" s="25">
        <f t="shared" si="5"/>
        <v>0.25584749391657802</v>
      </c>
      <c r="W10" s="25">
        <f t="shared" si="5"/>
        <v>0.25498668207138869</v>
      </c>
      <c r="X10" s="25">
        <f t="shared" si="5"/>
        <v>0.2293574956132573</v>
      </c>
      <c r="Y10" s="25">
        <f t="shared" si="5"/>
        <v>0.22800381062280389</v>
      </c>
      <c r="Z10" s="25">
        <f t="shared" si="5"/>
        <v>0.2406133981547012</v>
      </c>
      <c r="AA10" s="25">
        <f t="shared" si="5"/>
        <v>0.25656313373336259</v>
      </c>
      <c r="AB10" s="25">
        <f t="shared" si="5"/>
        <v>0.245477641471222</v>
      </c>
    </row>
    <row r="11" spans="1:29">
      <c r="A11" s="5" t="s">
        <v>9</v>
      </c>
      <c r="B11">
        <v>0.87678331467087633</v>
      </c>
      <c r="C11">
        <v>0.87625565043662268</v>
      </c>
      <c r="D11">
        <v>0.87259736226252904</v>
      </c>
      <c r="E11">
        <v>0.86618131663216924</v>
      </c>
      <c r="F11">
        <v>0.86352526748209313</v>
      </c>
      <c r="G11">
        <v>0.85816635638164196</v>
      </c>
      <c r="H11">
        <v>0.85290799261052697</v>
      </c>
      <c r="I11">
        <v>0.84730641203265811</v>
      </c>
      <c r="J11">
        <v>0.84224924947257318</v>
      </c>
      <c r="K11">
        <v>0.83941214431044597</v>
      </c>
      <c r="L11">
        <v>0.83174932738975216</v>
      </c>
      <c r="M11">
        <v>0.83192385049671924</v>
      </c>
      <c r="Q11" t="s">
        <v>150</v>
      </c>
      <c r="R11" s="25">
        <f t="shared" ref="R11:AB11" si="6">C120</f>
        <v>0.24010446960648199</v>
      </c>
      <c r="S11" s="25">
        <f t="shared" si="6"/>
        <v>0.2405341451034739</v>
      </c>
      <c r="T11" s="25">
        <f t="shared" si="6"/>
        <v>0.24325809027001499</v>
      </c>
      <c r="U11" s="25">
        <f t="shared" si="6"/>
        <v>0.2439307491127887</v>
      </c>
      <c r="V11" s="25">
        <f t="shared" si="6"/>
        <v>0.24367406609300071</v>
      </c>
      <c r="W11" s="25">
        <f t="shared" si="6"/>
        <v>0.25102688709898258</v>
      </c>
      <c r="X11" s="25">
        <f t="shared" si="6"/>
        <v>0.26115978060580658</v>
      </c>
      <c r="Y11" s="25">
        <f t="shared" si="6"/>
        <v>0.25915626499561939</v>
      </c>
      <c r="Z11" s="25">
        <f t="shared" si="6"/>
        <v>0.26345403042024418</v>
      </c>
      <c r="AA11" s="25">
        <f t="shared" si="6"/>
        <v>0.27501975752083951</v>
      </c>
      <c r="AB11" s="25">
        <f t="shared" si="6"/>
        <v>0.27034562356166858</v>
      </c>
    </row>
    <row r="12" spans="1:29">
      <c r="A12" s="5" t="s">
        <v>10</v>
      </c>
      <c r="B12">
        <v>0.1232166853291236</v>
      </c>
      <c r="C12">
        <v>0.12374434956337731</v>
      </c>
      <c r="D12">
        <v>0.12740263773747079</v>
      </c>
      <c r="E12">
        <v>0.1338186833678307</v>
      </c>
      <c r="F12">
        <v>0.1364747325179069</v>
      </c>
      <c r="G12">
        <v>0.1418336436183581</v>
      </c>
      <c r="H12">
        <v>0.14709200738947301</v>
      </c>
      <c r="I12">
        <v>0.15269358796734189</v>
      </c>
      <c r="J12">
        <v>0.1577507505274269</v>
      </c>
      <c r="K12">
        <v>0.160587855689554</v>
      </c>
      <c r="L12">
        <v>0.16825067261024779</v>
      </c>
      <c r="M12">
        <v>0.16807614950328079</v>
      </c>
    </row>
    <row r="13" spans="1:29">
      <c r="A13" s="5" t="s">
        <v>11</v>
      </c>
      <c r="B13">
        <v>5.1331805625432658E-2</v>
      </c>
      <c r="C13">
        <v>5.3586523915265798E-2</v>
      </c>
      <c r="D13">
        <v>5.6565418321834003E-2</v>
      </c>
      <c r="E13">
        <v>6.0182110313675603E-2</v>
      </c>
      <c r="F13">
        <v>6.313008543369461E-2</v>
      </c>
      <c r="G13">
        <v>6.4413807351635585E-2</v>
      </c>
      <c r="H13">
        <v>6.8736003602574799E-2</v>
      </c>
      <c r="I13">
        <v>7.3183380507038279E-2</v>
      </c>
      <c r="J13">
        <v>7.697273383997888E-2</v>
      </c>
      <c r="K13">
        <v>7.9639869147015749E-2</v>
      </c>
      <c r="L13">
        <v>8.5282496269850641E-2</v>
      </c>
      <c r="M13">
        <v>8.7482035839669098E-2</v>
      </c>
    </row>
    <row r="14" spans="1:29">
      <c r="A14" s="5" t="s">
        <v>12</v>
      </c>
      <c r="B14">
        <v>7.1584234028730015E-2</v>
      </c>
      <c r="C14">
        <v>6.9813024523060291E-2</v>
      </c>
      <c r="D14">
        <v>7.0417864844259381E-2</v>
      </c>
      <c r="E14">
        <v>7.3212783237995308E-2</v>
      </c>
      <c r="F14">
        <v>7.2895218030834055E-2</v>
      </c>
      <c r="G14">
        <v>7.6970993429656659E-2</v>
      </c>
      <c r="H14">
        <v>7.7863949438721755E-2</v>
      </c>
      <c r="I14">
        <v>7.8977726128841491E-2</v>
      </c>
      <c r="J14">
        <v>8.0211016273740846E-2</v>
      </c>
      <c r="K14">
        <v>8.0364182080762139E-2</v>
      </c>
      <c r="L14">
        <v>8.2302821774685231E-2</v>
      </c>
      <c r="M14">
        <v>7.9935514091214036E-2</v>
      </c>
      <c r="Q14" t="s">
        <v>151</v>
      </c>
    </row>
    <row r="15" spans="1:29">
      <c r="A15" s="5" t="s">
        <v>13</v>
      </c>
      <c r="B15">
        <v>6.2248064158427056E-5</v>
      </c>
      <c r="C15">
        <v>8.484217559135733E-5</v>
      </c>
      <c r="D15">
        <v>1.154869582092253E-4</v>
      </c>
      <c r="E15">
        <v>1.183803476999927E-4</v>
      </c>
      <c r="F15">
        <v>1.208587851169582E-4</v>
      </c>
      <c r="G15">
        <v>1.262519491799758E-4</v>
      </c>
      <c r="H15">
        <v>1.307078334410614E-4</v>
      </c>
      <c r="I15">
        <v>1.365679008027494E-4</v>
      </c>
      <c r="J15">
        <v>1.430085249319096E-4</v>
      </c>
      <c r="K15">
        <v>1.3794971771225861E-4</v>
      </c>
      <c r="L15">
        <v>1.6347424603812749E-4</v>
      </c>
      <c r="M15">
        <v>1.5799674617217671E-4</v>
      </c>
      <c r="R15">
        <v>2011</v>
      </c>
      <c r="S15">
        <v>2012</v>
      </c>
      <c r="T15">
        <v>2013</v>
      </c>
      <c r="U15">
        <v>2014</v>
      </c>
      <c r="V15">
        <v>2015</v>
      </c>
      <c r="W15">
        <v>2016</v>
      </c>
      <c r="X15">
        <v>2017</v>
      </c>
      <c r="Y15">
        <v>2018</v>
      </c>
      <c r="Z15">
        <v>2019</v>
      </c>
      <c r="AA15">
        <v>2020</v>
      </c>
      <c r="AB15">
        <v>2021</v>
      </c>
      <c r="AC15" t="s">
        <v>152</v>
      </c>
    </row>
    <row r="16" spans="1:29">
      <c r="A16" s="5" t="s">
        <v>14</v>
      </c>
      <c r="B16">
        <v>8.8074773322038158E-5</v>
      </c>
      <c r="C16">
        <v>8.7558386934259391E-5</v>
      </c>
      <c r="D16">
        <v>9.4190327479507925E-5</v>
      </c>
      <c r="E16">
        <v>9.3514560379908776E-5</v>
      </c>
      <c r="F16">
        <v>1.038557415721637E-4</v>
      </c>
      <c r="G16">
        <v>9.8169469352933256E-5</v>
      </c>
      <c r="H16">
        <v>1.153193406471734E-4</v>
      </c>
      <c r="I16">
        <v>1.296727649283156E-4</v>
      </c>
      <c r="J16">
        <v>1.4049168192164789E-4</v>
      </c>
      <c r="K16">
        <v>1.539525131757934E-4</v>
      </c>
      <c r="L16">
        <v>1.6920303681785751E-4</v>
      </c>
      <c r="M16">
        <v>1.7130304002665911E-4</v>
      </c>
      <c r="Q16" t="s">
        <v>143</v>
      </c>
      <c r="R16" s="10">
        <f t="shared" ref="R16:AB16" si="7">C7</f>
        <v>14122887.92066575</v>
      </c>
      <c r="S16" s="10">
        <f t="shared" si="7"/>
        <v>14758311.3632976</v>
      </c>
      <c r="T16" s="10">
        <f t="shared" si="7"/>
        <v>15612133.871044749</v>
      </c>
      <c r="U16" s="10">
        <f t="shared" si="7"/>
        <v>16117188.79469992</v>
      </c>
      <c r="V16" s="10">
        <f t="shared" si="7"/>
        <v>16656910.626635579</v>
      </c>
      <c r="W16" s="10">
        <f t="shared" si="7"/>
        <v>17148077.124325331</v>
      </c>
      <c r="X16" s="10">
        <f t="shared" si="7"/>
        <v>17959689.569088221</v>
      </c>
      <c r="Y16" s="10">
        <f t="shared" si="7"/>
        <v>18866085.69352898</v>
      </c>
      <c r="Z16" s="10">
        <f t="shared" si="7"/>
        <v>19427736.19293033</v>
      </c>
      <c r="AA16" s="10">
        <f t="shared" si="7"/>
        <v>20235459.433888782</v>
      </c>
      <c r="AB16" s="10">
        <f t="shared" si="7"/>
        <v>21369071.536855921</v>
      </c>
      <c r="AC16" s="25">
        <f>(AB16-R16)/R16</f>
        <v>0.51308086964189314</v>
      </c>
    </row>
    <row r="17" spans="1:29">
      <c r="Q17" t="s">
        <v>145</v>
      </c>
      <c r="R17" s="10">
        <f t="shared" ref="R17:AB17" si="8">C25</f>
        <v>5080719.6180554433</v>
      </c>
      <c r="S17" s="10">
        <f t="shared" si="8"/>
        <v>5664073.2629875029</v>
      </c>
      <c r="T17" s="10">
        <f t="shared" si="8"/>
        <v>6168883.5797289759</v>
      </c>
      <c r="U17" s="10">
        <f t="shared" si="8"/>
        <v>6746405.2056343826</v>
      </c>
      <c r="V17" s="10">
        <f t="shared" si="8"/>
        <v>7039502.3682409162</v>
      </c>
      <c r="W17" s="10">
        <f t="shared" si="8"/>
        <v>7507569.6353657069</v>
      </c>
      <c r="X17" s="10">
        <f t="shared" si="8"/>
        <v>8104277.7288770303</v>
      </c>
      <c r="Y17" s="10">
        <f t="shared" si="8"/>
        <v>8815188.0043426398</v>
      </c>
      <c r="Z17" s="10">
        <f t="shared" si="8"/>
        <v>9310654.278046865</v>
      </c>
      <c r="AA17" s="10">
        <f t="shared" si="8"/>
        <v>9766406.6231536269</v>
      </c>
      <c r="AB17" s="10">
        <f t="shared" si="8"/>
        <v>10618936.804730039</v>
      </c>
      <c r="AC17" s="25">
        <f t="shared" ref="AC17:AC23" si="9">(AB17-R17)/R17</f>
        <v>1.0900458208702042</v>
      </c>
    </row>
    <row r="18" spans="1:29">
      <c r="A18" s="24" t="s">
        <v>145</v>
      </c>
      <c r="Q18" t="s">
        <v>146</v>
      </c>
      <c r="R18" s="10">
        <f t="shared" ref="R18:AB18" si="10">C43</f>
        <v>2385386.9233291359</v>
      </c>
      <c r="S18" s="10">
        <f t="shared" si="10"/>
        <v>2498745.4090631949</v>
      </c>
      <c r="T18" s="10">
        <f t="shared" si="10"/>
        <v>2646613.8950659311</v>
      </c>
      <c r="U18" s="10">
        <f t="shared" si="10"/>
        <v>2722727.3859612048</v>
      </c>
      <c r="V18" s="10">
        <f t="shared" si="10"/>
        <v>2810198.9396333862</v>
      </c>
      <c r="W18" s="10">
        <f t="shared" si="10"/>
        <v>2916892.262859955</v>
      </c>
      <c r="X18" s="10">
        <f t="shared" si="10"/>
        <v>2982005.8547085081</v>
      </c>
      <c r="Y18" s="10">
        <f t="shared" si="10"/>
        <v>3121456.6190277911</v>
      </c>
      <c r="Z18" s="10">
        <f t="shared" si="10"/>
        <v>3215473.5735271969</v>
      </c>
      <c r="AA18" s="10">
        <f t="shared" si="10"/>
        <v>3385243.4016829561</v>
      </c>
      <c r="AB18" s="10">
        <f t="shared" si="10"/>
        <v>3447858.051424304</v>
      </c>
      <c r="AC18" s="25">
        <f t="shared" si="9"/>
        <v>0.44540829737271442</v>
      </c>
    </row>
    <row r="19" spans="1:29" ht="16.149999999999999">
      <c r="A19" s="3" t="s">
        <v>2</v>
      </c>
      <c r="Q19" t="s">
        <v>147</v>
      </c>
      <c r="R19" s="10">
        <f t="shared" ref="R19:AB19" si="11">C61</f>
        <v>224961.86853969991</v>
      </c>
      <c r="S19" s="10">
        <f t="shared" si="11"/>
        <v>221956.75814687199</v>
      </c>
      <c r="T19" s="10">
        <f t="shared" si="11"/>
        <v>235296.84106229601</v>
      </c>
      <c r="U19" s="10">
        <f t="shared" si="11"/>
        <v>237728.35536962631</v>
      </c>
      <c r="V19" s="10">
        <f t="shared" si="11"/>
        <v>243258.35398423459</v>
      </c>
      <c r="W19" s="10">
        <f t="shared" si="11"/>
        <v>248013.0656837275</v>
      </c>
      <c r="X19" s="10">
        <f t="shared" si="11"/>
        <v>257661.01958003649</v>
      </c>
      <c r="Y19" s="10">
        <f t="shared" si="11"/>
        <v>252395.16042229431</v>
      </c>
      <c r="Z19" s="10">
        <f t="shared" si="11"/>
        <v>252248.12664221821</v>
      </c>
      <c r="AA19" s="10">
        <f t="shared" si="11"/>
        <v>248691.25953446241</v>
      </c>
      <c r="AB19" s="10">
        <f t="shared" si="11"/>
        <v>269139.7856589756</v>
      </c>
      <c r="AC19" s="25">
        <f t="shared" si="9"/>
        <v>0.19637957937515726</v>
      </c>
    </row>
    <row r="20" spans="1:29">
      <c r="A20" s="4"/>
      <c r="B20" s="5">
        <v>2010</v>
      </c>
      <c r="C20" s="5">
        <v>2011</v>
      </c>
      <c r="D20" s="5">
        <v>2012</v>
      </c>
      <c r="E20" s="5">
        <v>2013</v>
      </c>
      <c r="F20" s="5">
        <v>2014</v>
      </c>
      <c r="G20" s="5">
        <v>2015</v>
      </c>
      <c r="H20" s="5">
        <v>2016</v>
      </c>
      <c r="I20" s="5">
        <v>2017</v>
      </c>
      <c r="J20" s="5">
        <v>2018</v>
      </c>
      <c r="K20" s="5">
        <v>2019</v>
      </c>
      <c r="L20" s="5">
        <v>2020</v>
      </c>
      <c r="M20" s="5">
        <v>2021</v>
      </c>
      <c r="Q20" t="s">
        <v>153</v>
      </c>
      <c r="R20" s="10">
        <f t="shared" ref="R20:AB20" si="12">C79</f>
        <v>2619401.4645107472</v>
      </c>
      <c r="S20" s="10">
        <f t="shared" si="12"/>
        <v>2627220.2143984078</v>
      </c>
      <c r="T20" s="10">
        <f t="shared" si="12"/>
        <v>2575387.5860988279</v>
      </c>
      <c r="U20" s="10">
        <f t="shared" si="12"/>
        <v>2478712.932361695</v>
      </c>
      <c r="V20" s="10">
        <f t="shared" si="12"/>
        <v>2451781.5460868319</v>
      </c>
      <c r="W20" s="10">
        <f t="shared" si="12"/>
        <v>2567784.193076259</v>
      </c>
      <c r="X20" s="10">
        <f t="shared" si="12"/>
        <v>2618786.9766714019</v>
      </c>
      <c r="Y20" s="10">
        <f t="shared" si="12"/>
        <v>2529377.3045218121</v>
      </c>
      <c r="Z20" s="10">
        <f t="shared" si="12"/>
        <v>2495558.5171994972</v>
      </c>
      <c r="AA20" s="10">
        <f t="shared" si="12"/>
        <v>2729353.9443897791</v>
      </c>
      <c r="AB20" s="10">
        <f t="shared" si="12"/>
        <v>2612319.7134571951</v>
      </c>
      <c r="AC20" s="25">
        <f t="shared" si="9"/>
        <v>-2.7035760457112196E-3</v>
      </c>
    </row>
    <row r="21" spans="1:29">
      <c r="A21" s="5" t="s">
        <v>3</v>
      </c>
      <c r="B21">
        <v>66734728.799999997</v>
      </c>
      <c r="C21">
        <v>69970029.790000007</v>
      </c>
      <c r="D21">
        <v>71261592.040000007</v>
      </c>
      <c r="E21">
        <v>72251312.099999994</v>
      </c>
      <c r="F21">
        <v>74368570.209999993</v>
      </c>
      <c r="G21">
        <v>73412434.900000006</v>
      </c>
      <c r="H21">
        <v>72795195.349999994</v>
      </c>
      <c r="I21">
        <v>73607963.609999999</v>
      </c>
      <c r="J21">
        <v>75896895.010000005</v>
      </c>
      <c r="K21">
        <v>77206958.810000002</v>
      </c>
      <c r="L21">
        <v>78286126.170000002</v>
      </c>
      <c r="M21">
        <v>82506884.980000004</v>
      </c>
      <c r="Q21" t="s">
        <v>149</v>
      </c>
      <c r="R21" s="10">
        <f t="shared" ref="R21:AB21" si="13">C97</f>
        <v>1013800.713148854</v>
      </c>
      <c r="S21" s="10">
        <f t="shared" si="13"/>
        <v>976430.06499553332</v>
      </c>
      <c r="T21" s="10">
        <f t="shared" si="13"/>
        <v>1053962.032652399</v>
      </c>
      <c r="U21" s="10">
        <f t="shared" si="13"/>
        <v>925482.51671742962</v>
      </c>
      <c r="V21" s="10">
        <f t="shared" si="13"/>
        <v>927558.04975145857</v>
      </c>
      <c r="W21" s="10">
        <f t="shared" si="13"/>
        <v>926854.49218362966</v>
      </c>
      <c r="X21" s="10">
        <f t="shared" si="13"/>
        <v>824783.69411487784</v>
      </c>
      <c r="Y21" s="10">
        <f t="shared" si="13"/>
        <v>865251.09092295181</v>
      </c>
      <c r="Z21" s="10">
        <f t="shared" si="13"/>
        <v>891808.32713333552</v>
      </c>
      <c r="AA21" s="10">
        <f t="shared" si="13"/>
        <v>903045.11209097353</v>
      </c>
      <c r="AB21" s="10">
        <f t="shared" si="13"/>
        <v>928881.85244195967</v>
      </c>
      <c r="AC21" s="25">
        <f t="shared" si="9"/>
        <v>-8.376287331968553E-2</v>
      </c>
    </row>
    <row r="22" spans="1:29">
      <c r="A22" s="5" t="s">
        <v>4</v>
      </c>
      <c r="B22">
        <v>14482784.176298629</v>
      </c>
      <c r="C22">
        <v>15746075.010983121</v>
      </c>
      <c r="D22">
        <v>16476325.727282001</v>
      </c>
      <c r="E22">
        <v>17444531.81156788</v>
      </c>
      <c r="F22">
        <v>18759650.048525259</v>
      </c>
      <c r="G22">
        <v>18456268.641352329</v>
      </c>
      <c r="H22">
        <v>19069267.300763588</v>
      </c>
      <c r="I22">
        <v>20333456.842701931</v>
      </c>
      <c r="J22">
        <v>21612766.86526129</v>
      </c>
      <c r="K22">
        <v>22062654.70364761</v>
      </c>
      <c r="L22">
        <v>22443171.986816071</v>
      </c>
      <c r="M22">
        <v>24174577.658300038</v>
      </c>
      <c r="Q22" t="s">
        <v>154</v>
      </c>
      <c r="R22" s="26">
        <f t="shared" ref="R22:AB22" si="14">R23-R20</f>
        <v>2353298.7396910563</v>
      </c>
      <c r="S22" s="26">
        <f t="shared" si="14"/>
        <v>2376321.303124093</v>
      </c>
      <c r="T22" s="26">
        <f t="shared" si="14"/>
        <v>2525017.5295861834</v>
      </c>
      <c r="U22" s="26">
        <f t="shared" si="14"/>
        <v>2575706.4972899882</v>
      </c>
      <c r="V22" s="26">
        <f t="shared" si="14"/>
        <v>2535135.1731316028</v>
      </c>
      <c r="W22" s="26">
        <f t="shared" si="14"/>
        <v>2578785.6591864699</v>
      </c>
      <c r="X22" s="26">
        <f t="shared" si="14"/>
        <v>2747172.2719659549</v>
      </c>
      <c r="Y22" s="26">
        <f t="shared" si="14"/>
        <v>2876764.3464972097</v>
      </c>
      <c r="Z22" s="26">
        <f t="shared" si="14"/>
        <v>2865813.3997350275</v>
      </c>
      <c r="AA22" s="26">
        <f t="shared" si="14"/>
        <v>2770730.0431729564</v>
      </c>
      <c r="AB22" s="26">
        <f t="shared" si="14"/>
        <v>2967950.5452673472</v>
      </c>
      <c r="AC22" s="25">
        <f t="shared" si="9"/>
        <v>0.26118732620278506</v>
      </c>
    </row>
    <row r="23" spans="1:29">
      <c r="A23" s="5" t="s">
        <v>5</v>
      </c>
      <c r="B23">
        <v>52251944.623701356</v>
      </c>
      <c r="C23">
        <v>54223954.77901689</v>
      </c>
      <c r="D23">
        <v>54785266.312717997</v>
      </c>
      <c r="E23">
        <v>54806780.288432121</v>
      </c>
      <c r="F23">
        <v>55608920.161474727</v>
      </c>
      <c r="G23">
        <v>54956166.258647673</v>
      </c>
      <c r="H23">
        <v>53725928.049236402</v>
      </c>
      <c r="I23">
        <v>53274506.767298073</v>
      </c>
      <c r="J23">
        <v>54284128.144738719</v>
      </c>
      <c r="K23">
        <v>55144304.106352389</v>
      </c>
      <c r="L23">
        <v>55842954.183183931</v>
      </c>
      <c r="M23">
        <v>58332307.321699962</v>
      </c>
      <c r="Q23" t="s">
        <v>150</v>
      </c>
      <c r="R23" s="10">
        <f t="shared" ref="R23:AB23" si="15">C115</f>
        <v>4972700.2042018035</v>
      </c>
      <c r="S23" s="10">
        <f t="shared" si="15"/>
        <v>5003541.5175225008</v>
      </c>
      <c r="T23" s="10">
        <f t="shared" si="15"/>
        <v>5100405.1156850113</v>
      </c>
      <c r="U23" s="10">
        <f t="shared" si="15"/>
        <v>5054419.4296516832</v>
      </c>
      <c r="V23" s="10">
        <f t="shared" si="15"/>
        <v>4986916.7192184348</v>
      </c>
      <c r="W23" s="10">
        <f t="shared" si="15"/>
        <v>5146569.8522627288</v>
      </c>
      <c r="X23" s="10">
        <f t="shared" si="15"/>
        <v>5365959.2486373568</v>
      </c>
      <c r="Y23" s="10">
        <f t="shared" si="15"/>
        <v>5406141.6510190219</v>
      </c>
      <c r="Z23" s="10">
        <f t="shared" si="15"/>
        <v>5361371.9169345247</v>
      </c>
      <c r="AA23" s="10">
        <f t="shared" si="15"/>
        <v>5500083.9875627356</v>
      </c>
      <c r="AB23" s="10">
        <f t="shared" si="15"/>
        <v>5580270.2587245423</v>
      </c>
      <c r="AC23" s="25">
        <f t="shared" si="9"/>
        <v>0.12218111480144284</v>
      </c>
    </row>
    <row r="24" spans="1:29">
      <c r="A24" s="5" t="s">
        <v>6</v>
      </c>
      <c r="B24">
        <v>61790742.626507677</v>
      </c>
      <c r="C24">
        <v>64889310.171944574</v>
      </c>
      <c r="D24">
        <v>65597518.777012497</v>
      </c>
      <c r="E24">
        <v>66082428.520271018</v>
      </c>
      <c r="F24">
        <v>67622165.004365608</v>
      </c>
      <c r="G24">
        <v>66372932.531759091</v>
      </c>
      <c r="H24">
        <v>65287625.714634277</v>
      </c>
      <c r="I24">
        <v>65503685.881122969</v>
      </c>
      <c r="J24">
        <v>67081707.005657367</v>
      </c>
      <c r="K24">
        <v>67896304.531953141</v>
      </c>
      <c r="L24">
        <v>68519719.546846375</v>
      </c>
      <c r="M24">
        <v>71887948.175269961</v>
      </c>
    </row>
    <row r="25" spans="1:29">
      <c r="A25" s="5" t="s">
        <v>7</v>
      </c>
      <c r="B25">
        <v>4943986.1734923134</v>
      </c>
      <c r="C25">
        <v>5080719.6180554433</v>
      </c>
      <c r="D25">
        <v>5664073.2629875029</v>
      </c>
      <c r="E25">
        <v>6168883.5797289759</v>
      </c>
      <c r="F25">
        <v>6746405.2056343826</v>
      </c>
      <c r="G25">
        <v>7039502.3682409162</v>
      </c>
      <c r="H25">
        <v>7507569.6353657069</v>
      </c>
      <c r="I25">
        <v>8104277.7288770303</v>
      </c>
      <c r="J25">
        <v>8815188.0043426398</v>
      </c>
      <c r="K25">
        <v>9310654.278046865</v>
      </c>
      <c r="L25">
        <v>9766406.6231536269</v>
      </c>
      <c r="M25">
        <v>10618936.804730039</v>
      </c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</row>
    <row r="27" spans="1:29" ht="16.149999999999999">
      <c r="A27" s="3" t="s">
        <v>8</v>
      </c>
    </row>
    <row r="28" spans="1:29">
      <c r="A28" s="4"/>
      <c r="B28" s="5">
        <v>2010</v>
      </c>
      <c r="C28" s="5">
        <v>2011</v>
      </c>
      <c r="D28" s="5">
        <v>2012</v>
      </c>
      <c r="E28" s="5">
        <v>2013</v>
      </c>
      <c r="F28" s="5">
        <v>2014</v>
      </c>
      <c r="G28" s="5">
        <v>2015</v>
      </c>
      <c r="H28" s="5">
        <v>2016</v>
      </c>
      <c r="I28" s="5">
        <v>2017</v>
      </c>
      <c r="J28" s="5">
        <v>2018</v>
      </c>
      <c r="K28" s="5">
        <v>2019</v>
      </c>
      <c r="L28" s="5">
        <v>2020</v>
      </c>
      <c r="M28" s="5">
        <v>2021</v>
      </c>
    </row>
    <row r="29" spans="1:29">
      <c r="A29" s="5" t="s">
        <v>9</v>
      </c>
      <c r="B29">
        <v>0.92591584228491963</v>
      </c>
      <c r="C29">
        <v>0.92738720230212668</v>
      </c>
      <c r="D29">
        <v>0.92051716638875836</v>
      </c>
      <c r="E29">
        <v>0.91461907887304683</v>
      </c>
      <c r="F29">
        <v>0.90928418837979452</v>
      </c>
      <c r="G29">
        <v>0.90411021814179171</v>
      </c>
      <c r="H29">
        <v>0.89686723692038683</v>
      </c>
      <c r="I29">
        <v>0.8898994438724559</v>
      </c>
      <c r="J29">
        <v>0.88385311410722178</v>
      </c>
      <c r="K29">
        <v>0.87940654027107046</v>
      </c>
      <c r="L29">
        <v>0.87524728708704191</v>
      </c>
      <c r="M29">
        <v>0.87129635536108152</v>
      </c>
    </row>
    <row r="30" spans="1:29">
      <c r="A30" s="5" t="s">
        <v>10</v>
      </c>
      <c r="B30">
        <v>7.4084157715080326E-2</v>
      </c>
      <c r="C30">
        <v>7.2612797697873363E-2</v>
      </c>
      <c r="D30">
        <v>7.9482833611241643E-2</v>
      </c>
      <c r="E30">
        <v>8.5380921126953155E-2</v>
      </c>
      <c r="F30">
        <v>9.0715811620205464E-2</v>
      </c>
      <c r="G30">
        <v>9.5889781858208276E-2</v>
      </c>
      <c r="H30">
        <v>0.10313276307961319</v>
      </c>
      <c r="I30">
        <v>0.1101005561275441</v>
      </c>
      <c r="J30">
        <v>0.1161468858927782</v>
      </c>
      <c r="K30">
        <v>0.1205934597289296</v>
      </c>
      <c r="L30">
        <v>0.1247527129129581</v>
      </c>
      <c r="M30">
        <v>0.12870364463891851</v>
      </c>
    </row>
    <row r="31" spans="1:29">
      <c r="A31" s="5" t="s">
        <v>11</v>
      </c>
      <c r="B31">
        <v>3.4782764620838028E-2</v>
      </c>
      <c r="C31">
        <v>3.523746516397027E-2</v>
      </c>
      <c r="D31">
        <v>3.9697712172718377E-2</v>
      </c>
      <c r="E31">
        <v>4.3266431230001158E-2</v>
      </c>
      <c r="F31">
        <v>4.7310751956591471E-2</v>
      </c>
      <c r="G31">
        <v>4.9925103015816062E-2</v>
      </c>
      <c r="H31">
        <v>5.4514176413059098E-2</v>
      </c>
      <c r="I31">
        <v>5.8987306450936729E-2</v>
      </c>
      <c r="J31">
        <v>6.2870658744879598E-2</v>
      </c>
      <c r="K31">
        <v>6.6939396057836303E-2</v>
      </c>
      <c r="L31">
        <v>7.0617489174579898E-2</v>
      </c>
      <c r="M31">
        <v>7.4389934274719627E-2</v>
      </c>
    </row>
    <row r="32" spans="1:29">
      <c r="A32" s="5" t="s">
        <v>12</v>
      </c>
      <c r="B32">
        <v>3.901780821512011E-2</v>
      </c>
      <c r="C32">
        <v>3.7002534064640068E-2</v>
      </c>
      <c r="D32">
        <v>3.9292674399446441E-2</v>
      </c>
      <c r="E32">
        <v>4.1594328270710759E-2</v>
      </c>
      <c r="F32">
        <v>4.2868274300021901E-2</v>
      </c>
      <c r="G32">
        <v>4.5429469241273272E-2</v>
      </c>
      <c r="H32">
        <v>4.8020658468261243E-2</v>
      </c>
      <c r="I32">
        <v>5.0454072087385123E-2</v>
      </c>
      <c r="J32">
        <v>5.2565031782226733E-2</v>
      </c>
      <c r="K32">
        <v>5.2922129906689187E-2</v>
      </c>
      <c r="L32">
        <v>5.3351874976595923E-2</v>
      </c>
      <c r="M32">
        <v>5.3510490850868959E-2</v>
      </c>
    </row>
    <row r="33" spans="1:28">
      <c r="A33" s="5" t="s">
        <v>13</v>
      </c>
      <c r="B33">
        <v>9.3051101153197459E-5</v>
      </c>
      <c r="C33">
        <v>1.271633015836108E-4</v>
      </c>
      <c r="D33">
        <v>1.7535757541012689E-4</v>
      </c>
      <c r="E33">
        <v>1.775768443103472E-4</v>
      </c>
      <c r="F33">
        <v>1.7754758445288121E-4</v>
      </c>
      <c r="G33">
        <v>1.861060734276231E-4</v>
      </c>
      <c r="H33">
        <v>1.9208863899284801E-4</v>
      </c>
      <c r="I33">
        <v>1.99254934937603E-4</v>
      </c>
      <c r="J33">
        <v>2.053699297968158E-4</v>
      </c>
      <c r="K33">
        <v>1.9524341111655809E-4</v>
      </c>
      <c r="L33">
        <v>2.0025246831037569E-4</v>
      </c>
      <c r="M33">
        <v>1.9826163603152921E-4</v>
      </c>
    </row>
    <row r="34" spans="1:28">
      <c r="A34" s="5" t="s">
        <v>14</v>
      </c>
      <c r="B34">
        <v>4.8741338407896547E-5</v>
      </c>
      <c r="C34">
        <v>5.9235933047899872E-5</v>
      </c>
      <c r="D34">
        <v>7.0865944128295123E-5</v>
      </c>
      <c r="E34">
        <v>8.2503968810277166E-5</v>
      </c>
      <c r="F34">
        <v>9.0845097343172397E-5</v>
      </c>
      <c r="G34">
        <v>8.1498727131852693E-5</v>
      </c>
      <c r="H34">
        <v>1.068754601535663E-4</v>
      </c>
      <c r="I34">
        <v>1.3033385967352941E-4</v>
      </c>
      <c r="J34">
        <v>1.5022775303914239E-4</v>
      </c>
      <c r="K34">
        <v>1.707234710855204E-4</v>
      </c>
      <c r="L34">
        <v>1.9142191258075889E-4</v>
      </c>
      <c r="M34">
        <v>2.033481206334109E-4</v>
      </c>
    </row>
    <row r="36" spans="1:28">
      <c r="A36" s="24" t="s">
        <v>146</v>
      </c>
    </row>
    <row r="37" spans="1:28" ht="16.149999999999999">
      <c r="A37" s="3" t="s">
        <v>2</v>
      </c>
    </row>
    <row r="38" spans="1:28">
      <c r="A38" s="4"/>
      <c r="B38" s="5">
        <v>2010</v>
      </c>
      <c r="C38" s="5">
        <v>2011</v>
      </c>
      <c r="D38" s="5">
        <v>2012</v>
      </c>
      <c r="E38" s="5">
        <v>2013</v>
      </c>
      <c r="F38" s="5">
        <v>2014</v>
      </c>
      <c r="G38" s="5">
        <v>2015</v>
      </c>
      <c r="H38" s="5">
        <v>2016</v>
      </c>
      <c r="I38" s="5">
        <v>2017</v>
      </c>
      <c r="J38" s="5">
        <v>2018</v>
      </c>
      <c r="K38" s="5">
        <v>2019</v>
      </c>
      <c r="L38" s="5">
        <v>2020</v>
      </c>
      <c r="M38" s="5">
        <v>2021</v>
      </c>
    </row>
    <row r="39" spans="1:28">
      <c r="A39" s="5" t="s">
        <v>3</v>
      </c>
      <c r="B39">
        <v>18632341.66</v>
      </c>
      <c r="C39">
        <v>18705856.760000002</v>
      </c>
      <c r="D39">
        <v>19040078.68</v>
      </c>
      <c r="E39">
        <v>18477670.640000001</v>
      </c>
      <c r="F39">
        <v>18390682.940000001</v>
      </c>
      <c r="G39">
        <v>18134264.73</v>
      </c>
      <c r="H39">
        <v>18619801.489999998</v>
      </c>
      <c r="I39">
        <v>18749221.390000001</v>
      </c>
      <c r="J39">
        <v>18478188.34</v>
      </c>
      <c r="K39">
        <v>18576121.620000001</v>
      </c>
      <c r="L39">
        <v>18012620.890000001</v>
      </c>
      <c r="M39">
        <v>19039134.989999998</v>
      </c>
    </row>
    <row r="40" spans="1:28">
      <c r="A40" s="5" t="s">
        <v>4</v>
      </c>
      <c r="B40">
        <v>5394730.6620143922</v>
      </c>
      <c r="C40">
        <v>5440800.0184265254</v>
      </c>
      <c r="D40">
        <v>5382040.7775517264</v>
      </c>
      <c r="E40">
        <v>5315417.3666166384</v>
      </c>
      <c r="F40">
        <v>5294445.0295929937</v>
      </c>
      <c r="G40">
        <v>5275770.3515054118</v>
      </c>
      <c r="H40">
        <v>5298463.5350495595</v>
      </c>
      <c r="I40">
        <v>5410904.8301242543</v>
      </c>
      <c r="J40">
        <v>5451004.4682206605</v>
      </c>
      <c r="K40">
        <v>5392328.1574866949</v>
      </c>
      <c r="L40">
        <v>5147184.7733907914</v>
      </c>
      <c r="M40">
        <v>5442568.6413922412</v>
      </c>
    </row>
    <row r="41" spans="1:28">
      <c r="A41" s="5" t="s">
        <v>5</v>
      </c>
      <c r="B41">
        <v>13237610.997985611</v>
      </c>
      <c r="C41">
        <v>13265056.741573481</v>
      </c>
      <c r="D41">
        <v>13658037.90244827</v>
      </c>
      <c r="E41">
        <v>13162253.27338336</v>
      </c>
      <c r="F41">
        <v>13096237.91040701</v>
      </c>
      <c r="G41">
        <v>12858494.378494591</v>
      </c>
      <c r="H41">
        <v>13321337.954950441</v>
      </c>
      <c r="I41">
        <v>13338316.559875751</v>
      </c>
      <c r="J41">
        <v>13027183.871779339</v>
      </c>
      <c r="K41">
        <v>13183793.462513311</v>
      </c>
      <c r="L41">
        <v>12865436.11660921</v>
      </c>
      <c r="M41">
        <v>13596566.34860776</v>
      </c>
    </row>
    <row r="42" spans="1:28">
      <c r="A42" s="5" t="s">
        <v>6</v>
      </c>
      <c r="B42">
        <v>16273253.175853809</v>
      </c>
      <c r="C42">
        <v>16320469.836670861</v>
      </c>
      <c r="D42">
        <v>16541333.270936809</v>
      </c>
      <c r="E42">
        <v>15831056.744934071</v>
      </c>
      <c r="F42">
        <v>15667955.5540388</v>
      </c>
      <c r="G42">
        <v>15324065.790366611</v>
      </c>
      <c r="H42">
        <v>15702909.227140039</v>
      </c>
      <c r="I42">
        <v>15767215.535291489</v>
      </c>
      <c r="J42">
        <v>15356731.72097221</v>
      </c>
      <c r="K42">
        <v>15360648.046472801</v>
      </c>
      <c r="L42">
        <v>14627377.488317041</v>
      </c>
      <c r="M42">
        <v>15591276.938575691</v>
      </c>
    </row>
    <row r="43" spans="1:28">
      <c r="A43" s="5" t="s">
        <v>7</v>
      </c>
      <c r="B43">
        <v>2359088.4841461852</v>
      </c>
      <c r="C43">
        <v>2385386.9233291359</v>
      </c>
      <c r="D43">
        <v>2498745.4090631949</v>
      </c>
      <c r="E43">
        <v>2646613.8950659311</v>
      </c>
      <c r="F43">
        <v>2722727.3859612048</v>
      </c>
      <c r="G43">
        <v>2810198.9396333862</v>
      </c>
      <c r="H43">
        <v>2916892.262859955</v>
      </c>
      <c r="I43">
        <v>2982005.8547085081</v>
      </c>
      <c r="J43">
        <v>3121456.6190277911</v>
      </c>
      <c r="K43">
        <v>3215473.5735271969</v>
      </c>
      <c r="L43">
        <v>3385243.4016829561</v>
      </c>
      <c r="M43">
        <v>3447858.051424304</v>
      </c>
    </row>
    <row r="45" spans="1:28" ht="16.149999999999999">
      <c r="A45" s="3" t="s">
        <v>8</v>
      </c>
    </row>
    <row r="46" spans="1:28">
      <c r="A46" s="4"/>
      <c r="B46" s="5">
        <v>2010</v>
      </c>
      <c r="C46" s="5">
        <v>2011</v>
      </c>
      <c r="D46" s="5">
        <v>2012</v>
      </c>
      <c r="E46" s="5">
        <v>2013</v>
      </c>
      <c r="F46" s="5">
        <v>2014</v>
      </c>
      <c r="G46" s="5">
        <v>2015</v>
      </c>
      <c r="H46" s="5">
        <v>2016</v>
      </c>
      <c r="I46" s="5">
        <v>2017</v>
      </c>
      <c r="J46" s="5">
        <v>2018</v>
      </c>
      <c r="K46" s="5">
        <v>2019</v>
      </c>
      <c r="L46" s="5">
        <v>2020</v>
      </c>
      <c r="M46" s="5">
        <v>2021</v>
      </c>
      <c r="Q46" t="s">
        <v>155</v>
      </c>
      <c r="R46">
        <v>2011</v>
      </c>
      <c r="S46">
        <v>2012</v>
      </c>
      <c r="T46">
        <v>2013</v>
      </c>
      <c r="U46">
        <v>2014</v>
      </c>
      <c r="V46">
        <v>2015</v>
      </c>
      <c r="W46">
        <v>2016</v>
      </c>
      <c r="X46">
        <v>2017</v>
      </c>
      <c r="Y46">
        <v>2018</v>
      </c>
      <c r="Z46">
        <v>2019</v>
      </c>
      <c r="AA46">
        <v>2020</v>
      </c>
      <c r="AB46">
        <v>2021</v>
      </c>
    </row>
    <row r="47" spans="1:28">
      <c r="A47" s="5" t="s">
        <v>9</v>
      </c>
      <c r="B47">
        <v>0.87338743958250364</v>
      </c>
      <c r="C47">
        <v>0.87247914094851986</v>
      </c>
      <c r="D47">
        <v>0.8687639136865587</v>
      </c>
      <c r="E47">
        <v>0.85676690819801671</v>
      </c>
      <c r="F47">
        <v>0.85195071902200903</v>
      </c>
      <c r="G47">
        <v>0.84503375342346254</v>
      </c>
      <c r="H47">
        <v>0.84334461006866746</v>
      </c>
      <c r="I47">
        <v>0.84095308318781836</v>
      </c>
      <c r="J47">
        <v>0.83107344932345295</v>
      </c>
      <c r="K47">
        <v>0.82690285737227009</v>
      </c>
      <c r="L47">
        <v>0.81206269635295947</v>
      </c>
      <c r="M47">
        <v>0.818906791026208</v>
      </c>
      <c r="Q47" t="s">
        <v>143</v>
      </c>
      <c r="R47" s="25">
        <f>C5/C3</f>
        <v>0.77855934304158037</v>
      </c>
      <c r="S47" s="25">
        <f t="shared" ref="S47:X47" si="16">D5/D3</f>
        <v>0.77572163407765615</v>
      </c>
      <c r="T47" s="25">
        <f t="shared" si="16"/>
        <v>0.7698060920245906</v>
      </c>
      <c r="U47" s="25">
        <f t="shared" si="16"/>
        <v>0.76350680944210536</v>
      </c>
      <c r="V47" s="25">
        <f t="shared" si="16"/>
        <v>0.76640355484274381</v>
      </c>
      <c r="W47" s="25">
        <f t="shared" si="16"/>
        <v>0.7596054348069321</v>
      </c>
      <c r="X47" s="25">
        <f t="shared" si="16"/>
        <v>0.75097312118614146</v>
      </c>
      <c r="Y47" s="25">
        <f t="shared" ref="Y47" si="17">J5/J3</f>
        <v>0.74455125531749067</v>
      </c>
      <c r="Z47" s="25">
        <f t="shared" ref="Z47" si="18">K5/K3</f>
        <v>0.74666624464551357</v>
      </c>
      <c r="AA47" s="25">
        <f t="shared" ref="AA47" si="19">L5/L3</f>
        <v>0.746791250226433</v>
      </c>
      <c r="AB47" s="25">
        <f>M5/M3</f>
        <v>0.73957549261796485</v>
      </c>
    </row>
    <row r="48" spans="1:28">
      <c r="A48" s="5" t="s">
        <v>10</v>
      </c>
      <c r="B48">
        <v>0.12661256041749641</v>
      </c>
      <c r="C48">
        <v>0.12752085905148011</v>
      </c>
      <c r="D48">
        <v>0.13123608631344141</v>
      </c>
      <c r="E48">
        <v>0.14323309180198329</v>
      </c>
      <c r="F48">
        <v>0.148049280977991</v>
      </c>
      <c r="G48">
        <v>0.1549662465765374</v>
      </c>
      <c r="H48">
        <v>0.15665538993133249</v>
      </c>
      <c r="I48">
        <v>0.15904691681218169</v>
      </c>
      <c r="J48">
        <v>0.1689265506765471</v>
      </c>
      <c r="K48">
        <v>0.17309714262772991</v>
      </c>
      <c r="L48">
        <v>0.18793730364704059</v>
      </c>
      <c r="M48">
        <v>0.18109320897379191</v>
      </c>
      <c r="Q48" t="s">
        <v>145</v>
      </c>
      <c r="R48" s="25">
        <f>C23/C21</f>
        <v>0.774959721208615</v>
      </c>
      <c r="S48" s="25">
        <f t="shared" ref="S48:X48" si="20">D23/D21</f>
        <v>0.76879093975288049</v>
      </c>
      <c r="T48" s="25">
        <f t="shared" si="20"/>
        <v>0.75855757764753629</v>
      </c>
      <c r="U48" s="25">
        <f t="shared" si="20"/>
        <v>0.74774760365094739</v>
      </c>
      <c r="V48" s="25">
        <f t="shared" si="20"/>
        <v>0.74859478960896952</v>
      </c>
      <c r="W48" s="25">
        <f t="shared" si="20"/>
        <v>0.73804222642609352</v>
      </c>
      <c r="X48" s="25">
        <f t="shared" si="20"/>
        <v>0.72376009543701703</v>
      </c>
      <c r="Y48" s="25">
        <f t="shared" ref="Y48" si="21">J23/J21</f>
        <v>0.71523516393636877</v>
      </c>
      <c r="Z48" s="25">
        <f t="shared" ref="Z48" si="22">K23/K21</f>
        <v>0.71424007571724202</v>
      </c>
      <c r="AA48" s="25">
        <f t="shared" ref="AA48" si="23">L23/L21</f>
        <v>0.71331865446911702</v>
      </c>
      <c r="AB48" s="25">
        <f t="shared" ref="AB48" si="24">M23/M21</f>
        <v>0.70699926843486993</v>
      </c>
    </row>
    <row r="49" spans="1:28">
      <c r="A49" s="5" t="s">
        <v>11</v>
      </c>
      <c r="B49">
        <v>7.1472222132214713E-2</v>
      </c>
      <c r="C49">
        <v>7.1771387632319952E-2</v>
      </c>
      <c r="D49">
        <v>7.7174917019850936E-2</v>
      </c>
      <c r="E49">
        <v>8.58576268766814E-2</v>
      </c>
      <c r="F49">
        <v>9.0229995497031854E-2</v>
      </c>
      <c r="G49">
        <v>9.2571427774068973E-2</v>
      </c>
      <c r="H49">
        <v>9.2387458985779741E-2</v>
      </c>
      <c r="I49">
        <v>9.3892883874941602E-2</v>
      </c>
      <c r="J49">
        <v>0.1020436150561643</v>
      </c>
      <c r="K49">
        <v>0.10395979971305901</v>
      </c>
      <c r="L49">
        <v>0.1155754224834712</v>
      </c>
      <c r="M49">
        <v>0.1117077938092339</v>
      </c>
      <c r="Q49" t="s">
        <v>146</v>
      </c>
      <c r="R49" s="25">
        <f>C41/C39</f>
        <v>0.70913922370768112</v>
      </c>
      <c r="S49" s="25">
        <f t="shared" ref="S49:X49" si="25">D41/D39</f>
        <v>0.71733095918321443</v>
      </c>
      <c r="T49" s="25">
        <f t="shared" si="25"/>
        <v>0.71233293036894174</v>
      </c>
      <c r="U49" s="25">
        <f t="shared" si="25"/>
        <v>0.71211264710145716</v>
      </c>
      <c r="V49" s="25">
        <f t="shared" si="25"/>
        <v>0.70907172526396611</v>
      </c>
      <c r="W49" s="25">
        <f t="shared" si="25"/>
        <v>0.71543931132159677</v>
      </c>
      <c r="X49" s="25">
        <f t="shared" si="25"/>
        <v>0.71140642496172213</v>
      </c>
      <c r="Y49" s="25">
        <f t="shared" ref="Y49" si="26">J41/J39</f>
        <v>0.7050033061725649</v>
      </c>
      <c r="Z49" s="25">
        <f t="shared" ref="Z49" si="27">K41/K39</f>
        <v>0.70971722365980672</v>
      </c>
      <c r="AA49" s="25">
        <f t="shared" ref="AA49" si="28">L41/L39</f>
        <v>0.71424565004594454</v>
      </c>
      <c r="AB49" s="25">
        <f t="shared" ref="AB49" si="29">M41/M39</f>
        <v>0.71413781958839728</v>
      </c>
    </row>
    <row r="50" spans="1:28">
      <c r="A50" s="5" t="s">
        <v>12</v>
      </c>
      <c r="B50">
        <v>5.5014459314039137E-2</v>
      </c>
      <c r="C50">
        <v>5.562446458146212E-2</v>
      </c>
      <c r="D50">
        <v>5.3938237028480718E-2</v>
      </c>
      <c r="E50">
        <v>5.7243844438749039E-2</v>
      </c>
      <c r="F50">
        <v>5.7683179605600043E-2</v>
      </c>
      <c r="G50">
        <v>6.224233729626074E-2</v>
      </c>
      <c r="H50">
        <v>6.410538463690249E-2</v>
      </c>
      <c r="I50">
        <v>6.4993500404320836E-2</v>
      </c>
      <c r="J50">
        <v>6.6724290197678907E-2</v>
      </c>
      <c r="K50">
        <v>6.8977174928001553E-2</v>
      </c>
      <c r="L50">
        <v>7.2198283649471034E-2</v>
      </c>
      <c r="M50">
        <v>6.9224873207079179E-2</v>
      </c>
      <c r="Q50" t="s">
        <v>147</v>
      </c>
      <c r="R50" s="25">
        <f>C59/C57</f>
        <v>0.69254611780823216</v>
      </c>
      <c r="S50" s="25">
        <f t="shared" ref="S50:X50" si="30">D59/D57</f>
        <v>0.70260197417834658</v>
      </c>
      <c r="T50" s="25">
        <f t="shared" si="30"/>
        <v>0.70774059419735047</v>
      </c>
      <c r="U50" s="25">
        <f t="shared" si="30"/>
        <v>0.70860480765284906</v>
      </c>
      <c r="V50" s="25">
        <f t="shared" si="30"/>
        <v>0.7038152123011705</v>
      </c>
      <c r="W50" s="25">
        <f t="shared" si="30"/>
        <v>0.70292962207196041</v>
      </c>
      <c r="X50" s="25">
        <f t="shared" si="30"/>
        <v>0.70848093612987162</v>
      </c>
      <c r="Y50" s="25">
        <f t="shared" ref="Y50" si="31">J59/J57</f>
        <v>0.70827206782197327</v>
      </c>
      <c r="Z50" s="25">
        <f t="shared" ref="Z50" si="32">K59/K57</f>
        <v>0.70698573897247796</v>
      </c>
      <c r="AA50" s="25">
        <f t="shared" ref="AA50" si="33">L59/L57</f>
        <v>0.70328424660970745</v>
      </c>
      <c r="AB50" s="25">
        <f t="shared" ref="AB50" si="34">M59/M57</f>
        <v>0.7059628053294521</v>
      </c>
    </row>
    <row r="51" spans="1:28">
      <c r="A51" s="5" t="s">
        <v>13</v>
      </c>
      <c r="B51">
        <v>2.4651222502325021E-5</v>
      </c>
      <c r="C51">
        <v>2.6796954901946969E-5</v>
      </c>
      <c r="D51">
        <v>2.9313429286732341E-5</v>
      </c>
      <c r="E51">
        <v>3.2998206964468328E-5</v>
      </c>
      <c r="F51">
        <v>3.6101976319537367E-5</v>
      </c>
      <c r="G51">
        <v>3.9147437768765821E-5</v>
      </c>
      <c r="H51">
        <v>3.993544186812918E-5</v>
      </c>
      <c r="I51">
        <v>4.2969251002054537E-5</v>
      </c>
      <c r="J51">
        <v>4.54108370669416E-5</v>
      </c>
      <c r="K51">
        <v>4.7002276248016942E-5</v>
      </c>
      <c r="L51">
        <v>4.6300313824014532E-5</v>
      </c>
      <c r="M51">
        <v>4.6241596609426643E-5</v>
      </c>
      <c r="Q51" t="s">
        <v>153</v>
      </c>
      <c r="R51" s="25">
        <f>C77/C75</f>
        <v>0.77276485071417245</v>
      </c>
      <c r="S51" s="25">
        <f t="shared" ref="S51:X51" si="35">D77/D75</f>
        <v>0.77215741645654279</v>
      </c>
      <c r="T51" s="25">
        <f t="shared" si="35"/>
        <v>0.76517002340321638</v>
      </c>
      <c r="U51" s="25">
        <f t="shared" si="35"/>
        <v>0.77104206112991547</v>
      </c>
      <c r="V51" s="25">
        <f t="shared" si="35"/>
        <v>0.76327553183285146</v>
      </c>
      <c r="W51" s="25">
        <f t="shared" si="35"/>
        <v>0.76006703323014591</v>
      </c>
      <c r="X51" s="25">
        <f t="shared" si="35"/>
        <v>0.76348388216299379</v>
      </c>
      <c r="Y51" s="25">
        <f t="shared" ref="Y51" si="36">J77/J75</f>
        <v>0.75722722021915578</v>
      </c>
      <c r="Z51" s="25">
        <f t="shared" ref="Z51" si="37">K77/K75</f>
        <v>0.75000660570872324</v>
      </c>
      <c r="AA51" s="25">
        <f t="shared" ref="AA51" si="38">L77/L75</f>
        <v>0.75306865888344054</v>
      </c>
      <c r="AB51" s="25">
        <f t="shared" ref="AB51" si="39">M77/M75</f>
        <v>0.74516670873070434</v>
      </c>
    </row>
    <row r="52" spans="1:28">
      <c r="A52" s="5" t="s">
        <v>14</v>
      </c>
      <c r="B52">
        <v>3.8288263118936378E-5</v>
      </c>
      <c r="C52">
        <v>3.5706463947070228E-5</v>
      </c>
      <c r="D52">
        <v>3.2152703268135858E-5</v>
      </c>
      <c r="E52">
        <v>3.2812036311953658E-5</v>
      </c>
      <c r="F52">
        <v>3.1950961360002649E-5</v>
      </c>
      <c r="G52">
        <v>3.7093315335096033E-5</v>
      </c>
      <c r="H52">
        <v>4.1337712456997851E-5</v>
      </c>
      <c r="I52">
        <v>3.7297015457557623E-5</v>
      </c>
      <c r="J52">
        <v>3.3911874284965748E-5</v>
      </c>
      <c r="K52">
        <v>3.3081717086647708E-5</v>
      </c>
      <c r="L52">
        <v>3.5498443225160219E-5</v>
      </c>
      <c r="M52">
        <v>3.4029382130033422E-5</v>
      </c>
      <c r="Q52" t="s">
        <v>149</v>
      </c>
      <c r="R52" s="25">
        <f>C95/C93</f>
        <v>0.75031280547433821</v>
      </c>
      <c r="S52" s="25">
        <f t="shared" ref="S52:X52" si="40">D95/D93</f>
        <v>0.74903501997425392</v>
      </c>
      <c r="T52" s="25">
        <f t="shared" si="40"/>
        <v>0.76391308690486026</v>
      </c>
      <c r="U52" s="25">
        <f t="shared" si="40"/>
        <v>0.75235594001776396</v>
      </c>
      <c r="V52" s="25">
        <f t="shared" si="40"/>
        <v>0.75588463437226572</v>
      </c>
      <c r="W52" s="25">
        <f t="shared" si="40"/>
        <v>0.75488714402198109</v>
      </c>
      <c r="X52" s="25">
        <f t="shared" si="40"/>
        <v>0.74631856492226711</v>
      </c>
      <c r="Y52" s="25">
        <f t="shared" ref="Y52" si="41">J95/J93</f>
        <v>0.75456257250689907</v>
      </c>
      <c r="Z52" s="25">
        <f t="shared" ref="Z52" si="42">K95/K93</f>
        <v>0.75054106549076971</v>
      </c>
      <c r="AA52" s="25">
        <f t="shared" ref="AA52" si="43">L95/L93</f>
        <v>0.74152280546084648</v>
      </c>
      <c r="AB52" s="25">
        <f t="shared" ref="AB52" si="44">M95/M93</f>
        <v>0.75221378831589336</v>
      </c>
    </row>
    <row r="53" spans="1:28">
      <c r="Q53" t="s">
        <v>154</v>
      </c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1:28">
      <c r="A54" s="24" t="s">
        <v>147</v>
      </c>
      <c r="Q54" t="s">
        <v>150</v>
      </c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spans="1:28" ht="16.149999999999999">
      <c r="A55" s="3" t="s">
        <v>2</v>
      </c>
    </row>
    <row r="56" spans="1:28">
      <c r="A56" s="4"/>
      <c r="B56" s="5">
        <v>2010</v>
      </c>
      <c r="C56" s="5">
        <v>2011</v>
      </c>
      <c r="D56" s="5">
        <v>2012</v>
      </c>
      <c r="E56" s="5">
        <v>2013</v>
      </c>
      <c r="F56" s="5">
        <v>2014</v>
      </c>
      <c r="G56" s="5">
        <v>2015</v>
      </c>
      <c r="H56" s="5">
        <v>2016</v>
      </c>
      <c r="I56" s="5">
        <v>2017</v>
      </c>
      <c r="J56" s="5">
        <v>2018</v>
      </c>
      <c r="K56" s="5">
        <v>2019</v>
      </c>
      <c r="L56" s="5">
        <v>2020</v>
      </c>
      <c r="M56" s="5">
        <v>2021</v>
      </c>
      <c r="Q56" t="s">
        <v>156</v>
      </c>
    </row>
    <row r="57" spans="1:28">
      <c r="A57" s="5" t="s">
        <v>3</v>
      </c>
      <c r="B57">
        <v>1154067.17</v>
      </c>
      <c r="C57">
        <v>1178416.8</v>
      </c>
      <c r="D57">
        <v>1188610.95</v>
      </c>
      <c r="E57">
        <v>1204818.23</v>
      </c>
      <c r="F57">
        <v>1213540.2</v>
      </c>
      <c r="G57">
        <v>1167091.54</v>
      </c>
      <c r="H57">
        <v>1172059.3700000001</v>
      </c>
      <c r="I57">
        <v>1162785.67</v>
      </c>
      <c r="J57">
        <v>1177286.8899999999</v>
      </c>
      <c r="K57">
        <v>1176061.1200000001</v>
      </c>
      <c r="L57">
        <v>1148030.72</v>
      </c>
      <c r="M57">
        <v>1167983.46</v>
      </c>
      <c r="R57">
        <v>2011</v>
      </c>
      <c r="S57">
        <v>2011</v>
      </c>
      <c r="T57">
        <v>2011</v>
      </c>
      <c r="U57">
        <v>2011</v>
      </c>
      <c r="V57">
        <v>2011</v>
      </c>
      <c r="W57">
        <v>2011</v>
      </c>
      <c r="X57">
        <v>2011</v>
      </c>
      <c r="Y57">
        <v>2011</v>
      </c>
      <c r="Z57">
        <v>2011</v>
      </c>
      <c r="AA57">
        <v>2011</v>
      </c>
      <c r="AB57">
        <v>2011</v>
      </c>
    </row>
    <row r="58" spans="1:28">
      <c r="A58" s="5" t="s">
        <v>4</v>
      </c>
      <c r="B58">
        <v>367043.84000000003</v>
      </c>
      <c r="C58">
        <v>362308.82</v>
      </c>
      <c r="D58">
        <v>353490.55</v>
      </c>
      <c r="E58">
        <v>352119.46</v>
      </c>
      <c r="F58">
        <v>353619.78</v>
      </c>
      <c r="G58">
        <v>345674.76</v>
      </c>
      <c r="H58">
        <v>348184.12</v>
      </c>
      <c r="I58">
        <v>338974.19</v>
      </c>
      <c r="J58">
        <v>343447.47</v>
      </c>
      <c r="K58">
        <v>344602.68</v>
      </c>
      <c r="L58">
        <v>340638.8</v>
      </c>
      <c r="M58">
        <v>343430.58</v>
      </c>
      <c r="Q58" t="s">
        <v>143</v>
      </c>
      <c r="R58" s="25">
        <f>C4/C3</f>
        <v>0.22144065695841966</v>
      </c>
      <c r="S58" s="25">
        <f t="shared" ref="S58:AB58" si="45">D4/D3</f>
        <v>0.22427836592234379</v>
      </c>
      <c r="T58" s="25">
        <f t="shared" si="45"/>
        <v>0.23019390797540945</v>
      </c>
      <c r="U58" s="25">
        <f t="shared" si="45"/>
        <v>0.2364931905578945</v>
      </c>
      <c r="V58" s="25">
        <f t="shared" si="45"/>
        <v>0.23359644515725622</v>
      </c>
      <c r="W58" s="25">
        <f t="shared" si="45"/>
        <v>0.24039456519306796</v>
      </c>
      <c r="X58" s="25">
        <f t="shared" si="45"/>
        <v>0.24902687881385852</v>
      </c>
      <c r="Y58" s="25">
        <f t="shared" si="45"/>
        <v>0.25544874468250933</v>
      </c>
      <c r="Z58" s="25">
        <f t="shared" si="45"/>
        <v>0.25333375535448643</v>
      </c>
      <c r="AA58" s="25">
        <f t="shared" si="45"/>
        <v>0.253208749773567</v>
      </c>
      <c r="AB58" s="25">
        <f t="shared" si="45"/>
        <v>0.26042450738203521</v>
      </c>
    </row>
    <row r="59" spans="1:28">
      <c r="A59" s="5" t="s">
        <v>5</v>
      </c>
      <c r="B59">
        <v>787023.32999999984</v>
      </c>
      <c r="C59">
        <v>816107.98</v>
      </c>
      <c r="D59">
        <v>835120.39999999991</v>
      </c>
      <c r="E59">
        <v>852698.77</v>
      </c>
      <c r="F59">
        <v>859920.41999999993</v>
      </c>
      <c r="G59">
        <v>821416.78</v>
      </c>
      <c r="H59">
        <v>823875.25000000012</v>
      </c>
      <c r="I59">
        <v>823811.48</v>
      </c>
      <c r="J59">
        <v>833839.41999999993</v>
      </c>
      <c r="K59">
        <v>831458.44000000018</v>
      </c>
      <c r="L59">
        <v>807391.91999999993</v>
      </c>
      <c r="M59">
        <v>824552.87999999989</v>
      </c>
      <c r="Q59" t="s">
        <v>145</v>
      </c>
      <c r="R59" s="25">
        <f>C22/C21</f>
        <v>0.22504027879138508</v>
      </c>
      <c r="S59" s="25">
        <f t="shared" ref="S59:AB59" si="46">D22/D21</f>
        <v>0.23120906024711932</v>
      </c>
      <c r="T59" s="25">
        <f t="shared" si="46"/>
        <v>0.24144242235246385</v>
      </c>
      <c r="U59" s="25">
        <f t="shared" si="46"/>
        <v>0.25225239634905255</v>
      </c>
      <c r="V59" s="25">
        <f t="shared" si="46"/>
        <v>0.25140521039103048</v>
      </c>
      <c r="W59" s="25">
        <f t="shared" si="46"/>
        <v>0.26195777357390648</v>
      </c>
      <c r="X59" s="25">
        <f t="shared" si="46"/>
        <v>0.27623990456298309</v>
      </c>
      <c r="Y59" s="25">
        <f t="shared" si="46"/>
        <v>0.28476483606363134</v>
      </c>
      <c r="Z59" s="25">
        <f t="shared" si="46"/>
        <v>0.28575992428275793</v>
      </c>
      <c r="AA59" s="25">
        <f t="shared" si="46"/>
        <v>0.28668134553088298</v>
      </c>
      <c r="AB59" s="25">
        <f t="shared" si="46"/>
        <v>0.29300073156513001</v>
      </c>
    </row>
    <row r="60" spans="1:28">
      <c r="A60" s="5" t="s">
        <v>6</v>
      </c>
      <c r="B60">
        <v>932241.3274095197</v>
      </c>
      <c r="C60">
        <v>953454.93146030011</v>
      </c>
      <c r="D60">
        <v>966654.19185312791</v>
      </c>
      <c r="E60">
        <v>969521.38893770403</v>
      </c>
      <c r="F60">
        <v>975811.84463037364</v>
      </c>
      <c r="G60">
        <v>923833.18601576542</v>
      </c>
      <c r="H60">
        <v>924046.30431627261</v>
      </c>
      <c r="I60">
        <v>905124.65041996341</v>
      </c>
      <c r="J60">
        <v>924891.72957770561</v>
      </c>
      <c r="K60">
        <v>923812.99335778202</v>
      </c>
      <c r="L60">
        <v>899339.4604655375</v>
      </c>
      <c r="M60">
        <v>898843.67434102437</v>
      </c>
      <c r="Q60" t="s">
        <v>146</v>
      </c>
      <c r="R60" s="25">
        <f>C40/C39</f>
        <v>0.2908607762923191</v>
      </c>
      <c r="S60" s="25">
        <f t="shared" ref="S60:AB60" si="47">D40/D39</f>
        <v>0.28266904081678546</v>
      </c>
      <c r="T60" s="25">
        <f t="shared" si="47"/>
        <v>0.28766706963105809</v>
      </c>
      <c r="U60" s="25">
        <f t="shared" si="47"/>
        <v>0.28788735289854295</v>
      </c>
      <c r="V60" s="25">
        <f t="shared" si="47"/>
        <v>0.290928274736034</v>
      </c>
      <c r="W60" s="25">
        <f t="shared" si="47"/>
        <v>0.28456068867840328</v>
      </c>
      <c r="X60" s="25">
        <f t="shared" si="47"/>
        <v>0.28859357503827809</v>
      </c>
      <c r="Y60" s="25">
        <f t="shared" si="47"/>
        <v>0.29499669382743504</v>
      </c>
      <c r="Z60" s="25">
        <f t="shared" si="47"/>
        <v>0.29028277634019356</v>
      </c>
      <c r="AA60" s="25">
        <f t="shared" si="47"/>
        <v>0.28575434995405552</v>
      </c>
      <c r="AB60" s="25">
        <f t="shared" si="47"/>
        <v>0.28586218041160294</v>
      </c>
    </row>
    <row r="61" spans="1:28">
      <c r="A61" s="5" t="s">
        <v>7</v>
      </c>
      <c r="B61">
        <v>221825.8425904802</v>
      </c>
      <c r="C61">
        <v>224961.86853969991</v>
      </c>
      <c r="D61">
        <v>221956.75814687199</v>
      </c>
      <c r="E61">
        <v>235296.84106229601</v>
      </c>
      <c r="F61">
        <v>237728.35536962631</v>
      </c>
      <c r="G61">
        <v>243258.35398423459</v>
      </c>
      <c r="H61">
        <v>248013.0656837275</v>
      </c>
      <c r="I61">
        <v>257661.01958003649</v>
      </c>
      <c r="J61">
        <v>252395.16042229431</v>
      </c>
      <c r="K61">
        <v>252248.12664221821</v>
      </c>
      <c r="L61">
        <v>248691.25953446241</v>
      </c>
      <c r="M61">
        <v>269139.7856589756</v>
      </c>
      <c r="Q61" t="s">
        <v>147</v>
      </c>
      <c r="R61" s="25">
        <f>C58/C57</f>
        <v>0.30745388219176778</v>
      </c>
      <c r="S61" s="25">
        <f t="shared" ref="S61:AB61" si="48">D58/D57</f>
        <v>0.29739802582165342</v>
      </c>
      <c r="T61" s="25">
        <f t="shared" si="48"/>
        <v>0.29225940580264959</v>
      </c>
      <c r="U61" s="25">
        <f t="shared" si="48"/>
        <v>0.29139519234715094</v>
      </c>
      <c r="V61" s="25">
        <f t="shared" si="48"/>
        <v>0.2961847876988295</v>
      </c>
      <c r="W61" s="25">
        <f t="shared" si="48"/>
        <v>0.29707037792803959</v>
      </c>
      <c r="X61" s="25">
        <f t="shared" si="48"/>
        <v>0.29151906387012838</v>
      </c>
      <c r="Y61" s="25">
        <f t="shared" si="48"/>
        <v>0.29172793217802673</v>
      </c>
      <c r="Z61" s="25">
        <f t="shared" si="48"/>
        <v>0.29301426102752209</v>
      </c>
      <c r="AA61" s="25">
        <f t="shared" si="48"/>
        <v>0.29671575339029255</v>
      </c>
      <c r="AB61" s="25">
        <f t="shared" si="48"/>
        <v>0.29403719467054784</v>
      </c>
    </row>
    <row r="62" spans="1:28">
      <c r="Q62" t="s">
        <v>153</v>
      </c>
      <c r="R62" s="25">
        <f>C76/C75</f>
        <v>0.22723514928582755</v>
      </c>
      <c r="S62" s="25">
        <f t="shared" ref="S62:AB62" si="49">D76/D75</f>
        <v>0.22784258354345749</v>
      </c>
      <c r="T62" s="25">
        <f t="shared" si="49"/>
        <v>0.23482997659678367</v>
      </c>
      <c r="U62" s="25">
        <f t="shared" si="49"/>
        <v>0.22895793887008453</v>
      </c>
      <c r="V62" s="25">
        <f t="shared" si="49"/>
        <v>0.23672446816714848</v>
      </c>
      <c r="W62" s="25">
        <f t="shared" si="49"/>
        <v>0.23993296676985409</v>
      </c>
      <c r="X62" s="25">
        <f t="shared" si="49"/>
        <v>0.23651611783700616</v>
      </c>
      <c r="Y62" s="25">
        <f t="shared" si="49"/>
        <v>0.24277277978084413</v>
      </c>
      <c r="Z62" s="25">
        <f t="shared" si="49"/>
        <v>0.2499933942912767</v>
      </c>
      <c r="AA62" s="25">
        <f t="shared" si="49"/>
        <v>0.24693134111655946</v>
      </c>
      <c r="AB62" s="25">
        <f t="shared" si="49"/>
        <v>0.25483329126929571</v>
      </c>
    </row>
    <row r="63" spans="1:28" ht="16.149999999999999">
      <c r="A63" s="3" t="s">
        <v>8</v>
      </c>
      <c r="Q63" t="s">
        <v>149</v>
      </c>
      <c r="R63" s="25">
        <f>C94/C93</f>
        <v>0.24968719452566179</v>
      </c>
      <c r="S63" s="25">
        <f t="shared" ref="S63:AB63" si="50">D94/D93</f>
        <v>0.25096498002574608</v>
      </c>
      <c r="T63" s="25">
        <f t="shared" si="50"/>
        <v>0.23608691309513977</v>
      </c>
      <c r="U63" s="25">
        <f t="shared" si="50"/>
        <v>0.2476440599822361</v>
      </c>
      <c r="V63" s="25">
        <f t="shared" si="50"/>
        <v>0.24411536562773434</v>
      </c>
      <c r="W63" s="25">
        <f t="shared" si="50"/>
        <v>0.24511285597801902</v>
      </c>
      <c r="X63" s="25">
        <f t="shared" si="50"/>
        <v>0.25368143507773289</v>
      </c>
      <c r="Y63" s="25">
        <f t="shared" si="50"/>
        <v>0.24543742749310093</v>
      </c>
      <c r="Z63" s="25">
        <f t="shared" si="50"/>
        <v>0.24945893450923026</v>
      </c>
      <c r="AA63" s="25">
        <f t="shared" si="50"/>
        <v>0.25847719453915347</v>
      </c>
      <c r="AB63" s="25">
        <f t="shared" si="50"/>
        <v>0.24778621168410675</v>
      </c>
    </row>
    <row r="64" spans="1:28">
      <c r="A64" s="4"/>
      <c r="B64" s="5">
        <v>2010</v>
      </c>
      <c r="C64" s="5">
        <v>2011</v>
      </c>
      <c r="D64" s="5">
        <v>2012</v>
      </c>
      <c r="E64" s="5">
        <v>2013</v>
      </c>
      <c r="F64" s="5">
        <v>2014</v>
      </c>
      <c r="G64" s="5">
        <v>2015</v>
      </c>
      <c r="H64" s="5">
        <v>2016</v>
      </c>
      <c r="I64" s="5">
        <v>2017</v>
      </c>
      <c r="J64" s="5">
        <v>2018</v>
      </c>
      <c r="K64" s="5">
        <v>2019</v>
      </c>
      <c r="L64" s="5">
        <v>2020</v>
      </c>
      <c r="M64" s="5">
        <v>2021</v>
      </c>
      <c r="Q64" t="s">
        <v>154</v>
      </c>
      <c r="R64" s="25">
        <f>(C112-C76)/(C111-C75)</f>
        <v>0.29179472939749757</v>
      </c>
      <c r="S64" s="25">
        <f t="shared" ref="S64:AB64" si="51">(D112-D76)/(D111-D75)</f>
        <v>0.29240685642467829</v>
      </c>
      <c r="T64" s="25">
        <f t="shared" si="51"/>
        <v>0.28856372483887066</v>
      </c>
      <c r="U64" s="25">
        <f t="shared" si="51"/>
        <v>0.28519569765583153</v>
      </c>
      <c r="V64" s="25">
        <f t="shared" si="51"/>
        <v>0.28151162493622994</v>
      </c>
      <c r="W64" s="25">
        <f t="shared" si="51"/>
        <v>0.27756252304307683</v>
      </c>
      <c r="X64" s="25">
        <f t="shared" si="51"/>
        <v>0.2756373411649084</v>
      </c>
      <c r="Y64" s="25">
        <f t="shared" si="51"/>
        <v>0.27341115446554504</v>
      </c>
      <c r="Z64" s="25">
        <f t="shared" si="51"/>
        <v>0.26979746450401876</v>
      </c>
      <c r="AA64" s="25">
        <f t="shared" si="51"/>
        <v>0.26950436040144821</v>
      </c>
      <c r="AB64" s="25">
        <f t="shared" si="51"/>
        <v>0.29121577507537144</v>
      </c>
    </row>
    <row r="65" spans="1:28">
      <c r="A65" s="5" t="s">
        <v>9</v>
      </c>
      <c r="B65">
        <v>0.80778775416470761</v>
      </c>
      <c r="C65">
        <v>0.80909821674326099</v>
      </c>
      <c r="D65">
        <v>0.81326374441790894</v>
      </c>
      <c r="E65">
        <v>0.80470345218606465</v>
      </c>
      <c r="F65">
        <v>0.80410343607107015</v>
      </c>
      <c r="G65">
        <v>0.7915687453408885</v>
      </c>
      <c r="H65">
        <v>0.7883954754922291</v>
      </c>
      <c r="I65">
        <v>0.77841056505276973</v>
      </c>
      <c r="J65">
        <v>0.78561286754641912</v>
      </c>
      <c r="K65">
        <v>0.78551444108430513</v>
      </c>
      <c r="L65">
        <v>0.78337577975747685</v>
      </c>
      <c r="M65">
        <v>0.76956883819315758</v>
      </c>
      <c r="Q65" t="s">
        <v>150</v>
      </c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1:28">
      <c r="A66" s="5" t="s">
        <v>10</v>
      </c>
      <c r="B66">
        <v>0.19221224583529251</v>
      </c>
      <c r="C66">
        <v>0.19090178325673901</v>
      </c>
      <c r="D66">
        <v>0.186736255582091</v>
      </c>
      <c r="E66">
        <v>0.19529654781393541</v>
      </c>
      <c r="F66">
        <v>0.19589656392892979</v>
      </c>
      <c r="G66">
        <v>0.2084312546591115</v>
      </c>
      <c r="H66">
        <v>0.2116045245077709</v>
      </c>
      <c r="I66">
        <v>0.2215894349472303</v>
      </c>
      <c r="J66">
        <v>0.21438713245358079</v>
      </c>
      <c r="K66">
        <v>0.2144855589156949</v>
      </c>
      <c r="L66">
        <v>0.2166242202425232</v>
      </c>
      <c r="M66">
        <v>0.23043116180684239</v>
      </c>
    </row>
    <row r="67" spans="1:28">
      <c r="A67" s="5" t="s">
        <v>11</v>
      </c>
      <c r="B67">
        <v>6.4996634979643558E-2</v>
      </c>
      <c r="C67">
        <v>6.8723679550138722E-2</v>
      </c>
      <c r="D67">
        <v>6.5711979303969895E-2</v>
      </c>
      <c r="E67">
        <v>7.2293495311982453E-2</v>
      </c>
      <c r="F67">
        <v>7.8772565894089319E-2</v>
      </c>
      <c r="G67">
        <v>7.6513821687229963E-2</v>
      </c>
      <c r="H67">
        <v>8.1852215117505109E-2</v>
      </c>
      <c r="I67">
        <v>8.3424023947626186E-2</v>
      </c>
      <c r="J67">
        <v>8.8099104222840938E-2</v>
      </c>
      <c r="K67">
        <v>9.5672057114019868E-2</v>
      </c>
      <c r="L67">
        <v>0.1042969908805772</v>
      </c>
      <c r="M67">
        <v>0.1152349671620997</v>
      </c>
      <c r="R67">
        <v>2011</v>
      </c>
      <c r="AB67">
        <v>2021</v>
      </c>
    </row>
    <row r="68" spans="1:28">
      <c r="A68" s="5" t="s">
        <v>12</v>
      </c>
      <c r="B68">
        <v>0.1173154765333113</v>
      </c>
      <c r="C68">
        <v>0.11245880914121389</v>
      </c>
      <c r="D68">
        <v>0.11125287041987959</v>
      </c>
      <c r="E68">
        <v>0.1149089518673701</v>
      </c>
      <c r="F68">
        <v>0.1092950690879462</v>
      </c>
      <c r="G68">
        <v>0.1233638279993016</v>
      </c>
      <c r="H68">
        <v>0.1213045803302609</v>
      </c>
      <c r="I68">
        <v>0.12949693471884641</v>
      </c>
      <c r="J68">
        <v>0.1180423745311561</v>
      </c>
      <c r="K68">
        <v>0.1104668607699572</v>
      </c>
      <c r="L68">
        <v>0.104073042575028</v>
      </c>
      <c r="M68">
        <v>0.10774090071446731</v>
      </c>
      <c r="P68" t="s">
        <v>145</v>
      </c>
      <c r="Q68" s="5" t="s">
        <v>11</v>
      </c>
      <c r="R68">
        <v>3.523746516397027E-2</v>
      </c>
      <c r="S68">
        <v>3.9697712172718377E-2</v>
      </c>
      <c r="T68">
        <v>4.3266431230001158E-2</v>
      </c>
      <c r="U68">
        <v>4.7310751956591471E-2</v>
      </c>
      <c r="V68">
        <v>4.9925103015816062E-2</v>
      </c>
      <c r="W68">
        <v>5.4514176413059098E-2</v>
      </c>
      <c r="X68">
        <v>5.8987306450936729E-2</v>
      </c>
      <c r="Y68">
        <v>6.2870658744879598E-2</v>
      </c>
      <c r="Z68">
        <v>6.6939396057836303E-2</v>
      </c>
      <c r="AA68">
        <v>7.0617489174579898E-2</v>
      </c>
      <c r="AB68">
        <v>7.4389934274719627E-2</v>
      </c>
    </row>
    <row r="69" spans="1:28">
      <c r="A69" s="5" t="s">
        <v>13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Q69" s="5" t="s">
        <v>12</v>
      </c>
      <c r="R69">
        <v>3.7002534064640068E-2</v>
      </c>
      <c r="S69">
        <v>3.9292674399446441E-2</v>
      </c>
      <c r="T69">
        <v>4.1594328270710759E-2</v>
      </c>
      <c r="U69">
        <v>4.2868274300021901E-2</v>
      </c>
      <c r="V69">
        <v>4.5429469241273272E-2</v>
      </c>
      <c r="W69">
        <v>4.8020658468261243E-2</v>
      </c>
      <c r="X69">
        <v>5.0454072087385123E-2</v>
      </c>
      <c r="Y69">
        <v>5.2565031782226733E-2</v>
      </c>
      <c r="Z69">
        <v>5.2922129906689187E-2</v>
      </c>
      <c r="AA69">
        <v>5.3351874976595923E-2</v>
      </c>
      <c r="AB69">
        <v>5.3510490850868959E-2</v>
      </c>
    </row>
    <row r="70" spans="1:28">
      <c r="A70" s="5" t="s">
        <v>14</v>
      </c>
      <c r="B70">
        <v>4.9500671611687908E-3</v>
      </c>
      <c r="C70">
        <v>4.8596472826931856E-3</v>
      </c>
      <c r="D70">
        <v>4.8857029291207521E-3</v>
      </c>
      <c r="E70">
        <v>4.0470503172914309E-3</v>
      </c>
      <c r="F70">
        <v>3.9144644734471906E-3</v>
      </c>
      <c r="G70">
        <v>4.2768024862899776E-3</v>
      </c>
      <c r="H70">
        <v>4.2238645300024342E-3</v>
      </c>
      <c r="I70">
        <v>4.3342381403788724E-3</v>
      </c>
      <c r="J70">
        <v>4.1228268497918979E-3</v>
      </c>
      <c r="K70">
        <v>4.1733205158589028E-3</v>
      </c>
      <c r="L70">
        <v>4.1270933934590181E-3</v>
      </c>
      <c r="M70">
        <v>3.727646965137674E-3</v>
      </c>
      <c r="P70" t="s">
        <v>146</v>
      </c>
      <c r="Q70" s="5" t="s">
        <v>11</v>
      </c>
      <c r="R70">
        <v>7.1771387632319952E-2</v>
      </c>
      <c r="S70">
        <v>7.7174917019850936E-2</v>
      </c>
      <c r="T70">
        <v>8.58576268766814E-2</v>
      </c>
      <c r="U70">
        <v>9.0229995497031854E-2</v>
      </c>
      <c r="V70">
        <v>9.2571427774068973E-2</v>
      </c>
      <c r="W70">
        <v>9.2387458985779741E-2</v>
      </c>
      <c r="X70">
        <v>9.3892883874941602E-2</v>
      </c>
      <c r="Y70">
        <v>0.1020436150561643</v>
      </c>
      <c r="Z70">
        <v>0.10395979971305901</v>
      </c>
      <c r="AA70">
        <v>0.1155754224834712</v>
      </c>
      <c r="AB70">
        <v>0.1117077938092339</v>
      </c>
    </row>
    <row r="71" spans="1:28">
      <c r="Q71" s="5" t="s">
        <v>12</v>
      </c>
      <c r="R71">
        <v>5.562446458146212E-2</v>
      </c>
      <c r="S71">
        <v>5.3938237028480718E-2</v>
      </c>
      <c r="T71">
        <v>5.7243844438749039E-2</v>
      </c>
      <c r="U71">
        <v>5.7683179605600043E-2</v>
      </c>
      <c r="V71">
        <v>6.224233729626074E-2</v>
      </c>
      <c r="W71">
        <v>6.410538463690249E-2</v>
      </c>
      <c r="X71">
        <v>6.4993500404320836E-2</v>
      </c>
      <c r="Y71">
        <v>6.6724290197678907E-2</v>
      </c>
      <c r="Z71">
        <v>6.8977174928001553E-2</v>
      </c>
      <c r="AA71">
        <v>7.2198283649471034E-2</v>
      </c>
      <c r="AB71">
        <v>6.9224873207079179E-2</v>
      </c>
    </row>
    <row r="72" spans="1:28">
      <c r="A72" s="24" t="s">
        <v>157</v>
      </c>
      <c r="P72" t="s">
        <v>147</v>
      </c>
      <c r="Q72" s="5" t="s">
        <v>11</v>
      </c>
      <c r="R72">
        <v>6.8723679550138722E-2</v>
      </c>
      <c r="S72">
        <v>6.5711979303969895E-2</v>
      </c>
      <c r="T72">
        <v>7.2293495311982453E-2</v>
      </c>
      <c r="U72">
        <v>7.8772565894089319E-2</v>
      </c>
      <c r="V72">
        <v>7.6513821687229963E-2</v>
      </c>
      <c r="W72">
        <v>8.1852215117505109E-2</v>
      </c>
      <c r="X72">
        <v>8.3424023947626186E-2</v>
      </c>
      <c r="Y72">
        <v>8.8099104222840938E-2</v>
      </c>
      <c r="Z72">
        <v>9.5672057114019868E-2</v>
      </c>
      <c r="AA72">
        <v>0.1042969908805772</v>
      </c>
      <c r="AB72">
        <v>0.1152349671620997</v>
      </c>
    </row>
    <row r="73" spans="1:28" ht="16.149999999999999">
      <c r="A73" s="3" t="s">
        <v>2</v>
      </c>
      <c r="Q73" s="5" t="s">
        <v>12</v>
      </c>
      <c r="R73">
        <v>0.11245880914121389</v>
      </c>
      <c r="S73">
        <v>0.11125287041987959</v>
      </c>
      <c r="T73">
        <v>0.1149089518673701</v>
      </c>
      <c r="U73">
        <v>0.1092950690879462</v>
      </c>
      <c r="V73">
        <v>0.1233638279993016</v>
      </c>
      <c r="W73">
        <v>0.1213045803302609</v>
      </c>
      <c r="X73">
        <v>0.12949693471884641</v>
      </c>
      <c r="Y73">
        <v>0.1180423745311561</v>
      </c>
      <c r="Z73">
        <v>0.1104668607699572</v>
      </c>
      <c r="AA73">
        <v>0.104073042575028</v>
      </c>
      <c r="AB73">
        <v>0.10774090071446731</v>
      </c>
    </row>
    <row r="74" spans="1:28">
      <c r="A74" s="4"/>
      <c r="B74" s="4"/>
      <c r="C74" s="5">
        <v>2011</v>
      </c>
      <c r="D74" s="5">
        <v>2012</v>
      </c>
      <c r="E74" s="5">
        <v>2013</v>
      </c>
      <c r="F74" s="5">
        <v>2014</v>
      </c>
      <c r="G74" s="5">
        <v>2015</v>
      </c>
      <c r="H74" s="5">
        <v>2016</v>
      </c>
      <c r="I74" s="5">
        <v>2017</v>
      </c>
      <c r="J74" s="5">
        <v>2018</v>
      </c>
      <c r="K74" s="5">
        <v>2019</v>
      </c>
      <c r="L74" s="5">
        <v>2020</v>
      </c>
      <c r="M74" s="5">
        <v>2021</v>
      </c>
      <c r="P74" t="s">
        <v>153</v>
      </c>
      <c r="Q74" s="5" t="s">
        <v>11</v>
      </c>
      <c r="R74">
        <v>0.16025417274178669</v>
      </c>
      <c r="S74">
        <v>0.1537320529870824</v>
      </c>
      <c r="T74">
        <v>0.15130192793626851</v>
      </c>
      <c r="U74">
        <v>0.14012596442594299</v>
      </c>
      <c r="V74">
        <v>0.14589875487048601</v>
      </c>
      <c r="W74">
        <v>0.1555341767742642</v>
      </c>
      <c r="X74">
        <v>0.15801526532792609</v>
      </c>
      <c r="Y74">
        <v>0.16755598389232421</v>
      </c>
      <c r="Z74">
        <v>0.1734244741781644</v>
      </c>
      <c r="AA74">
        <v>0.17888039050653851</v>
      </c>
      <c r="AB74">
        <v>0.1743958343760928</v>
      </c>
    </row>
    <row r="75" spans="1:28">
      <c r="A75" s="5" t="s">
        <v>3</v>
      </c>
      <c r="B75" s="24"/>
      <c r="C75">
        <v>5667491.1739999996</v>
      </c>
      <c r="D75">
        <v>5719232.892</v>
      </c>
      <c r="E75">
        <v>5726396.6699999999</v>
      </c>
      <c r="F75">
        <v>5530993.1869999999</v>
      </c>
      <c r="G75">
        <v>5318933.0860000001</v>
      </c>
      <c r="H75">
        <v>5178459.6869999999</v>
      </c>
      <c r="I75">
        <v>5254658.517</v>
      </c>
      <c r="J75">
        <v>5150426.2180000003</v>
      </c>
      <c r="K75">
        <v>4942353.8590000002</v>
      </c>
      <c r="L75">
        <v>4935088.12</v>
      </c>
      <c r="M75">
        <v>5026173.8629999999</v>
      </c>
      <c r="Q75" s="5" t="s">
        <v>12</v>
      </c>
      <c r="R75">
        <v>0.30182638112388882</v>
      </c>
      <c r="S75">
        <v>0.30551383980955038</v>
      </c>
      <c r="T75">
        <v>0.29829277094071788</v>
      </c>
      <c r="U75">
        <v>0.30784438104208428</v>
      </c>
      <c r="V75">
        <v>0.31483679176331719</v>
      </c>
      <c r="W75">
        <v>0.34007037454031258</v>
      </c>
      <c r="X75">
        <v>0.34008175703875138</v>
      </c>
      <c r="Y75">
        <v>0.3232315927722314</v>
      </c>
      <c r="Z75">
        <v>0.33114584238433009</v>
      </c>
      <c r="AA75">
        <v>0.37376783855685242</v>
      </c>
      <c r="AB75">
        <v>0.34472626978841142</v>
      </c>
    </row>
    <row r="76" spans="1:28">
      <c r="A76" s="5" t="s">
        <v>4</v>
      </c>
      <c r="B76" s="24"/>
      <c r="C76">
        <v>1287853.203</v>
      </c>
      <c r="D76">
        <v>1303084.798</v>
      </c>
      <c r="E76">
        <v>1344729.5959999999</v>
      </c>
      <c r="F76">
        <v>1266364.8</v>
      </c>
      <c r="G76">
        <v>1259121.6059999999</v>
      </c>
      <c r="H76">
        <v>1242483.196</v>
      </c>
      <c r="I76">
        <v>1242811.433</v>
      </c>
      <c r="J76">
        <v>1250383.29</v>
      </c>
      <c r="K76">
        <v>1235555.817</v>
      </c>
      <c r="L76">
        <v>1218627.9280000001</v>
      </c>
      <c r="M76">
        <v>1280836.4280000001</v>
      </c>
      <c r="P76" t="s">
        <v>149</v>
      </c>
      <c r="Q76" s="5" t="s">
        <v>11</v>
      </c>
      <c r="R76">
        <v>4.4301770326986289E-2</v>
      </c>
      <c r="S76">
        <v>4.4202318916881048E-2</v>
      </c>
      <c r="T76">
        <v>4.2461856587203348E-2</v>
      </c>
      <c r="U76">
        <v>4.7042120218052319E-2</v>
      </c>
      <c r="V76">
        <v>4.637959691976648E-2</v>
      </c>
      <c r="W76">
        <v>4.5433826541688517E-2</v>
      </c>
      <c r="X76">
        <v>4.8634111741348428E-2</v>
      </c>
      <c r="Y76">
        <v>5.1490819165195323E-2</v>
      </c>
      <c r="Z76">
        <v>5.6339909753047701E-2</v>
      </c>
      <c r="AA76">
        <v>6.1394014272832677E-2</v>
      </c>
      <c r="AB76">
        <v>5.9519935624235208E-2</v>
      </c>
    </row>
    <row r="77" spans="1:28">
      <c r="A77" s="5" t="s">
        <v>5</v>
      </c>
      <c r="B77" s="24"/>
      <c r="C77">
        <v>4379637.9709999999</v>
      </c>
      <c r="D77">
        <v>4416148.0940000014</v>
      </c>
      <c r="E77">
        <v>4381667.074</v>
      </c>
      <c r="F77">
        <v>4264628.3870000001</v>
      </c>
      <c r="G77">
        <v>4059811.48</v>
      </c>
      <c r="H77">
        <v>3935976.4909999999</v>
      </c>
      <c r="I77">
        <v>4011847.0839999998</v>
      </c>
      <c r="J77">
        <v>3900042.9279999998</v>
      </c>
      <c r="K77">
        <v>3706798.0419999999</v>
      </c>
      <c r="L77">
        <v>3716460.1919999998</v>
      </c>
      <c r="M77">
        <v>3745337.4350000001</v>
      </c>
      <c r="Q77" s="5" t="s">
        <v>12</v>
      </c>
      <c r="R77">
        <v>0.2350624702836418</v>
      </c>
      <c r="S77">
        <v>0.2315183800618936</v>
      </c>
      <c r="T77">
        <v>0.23751412747547929</v>
      </c>
      <c r="U77">
        <v>0.20580935979167289</v>
      </c>
      <c r="V77">
        <v>0.20946789699681151</v>
      </c>
      <c r="W77">
        <v>0.20955285552970021</v>
      </c>
      <c r="X77">
        <v>0.18072338387190889</v>
      </c>
      <c r="Y77">
        <v>0.1765112259290271</v>
      </c>
      <c r="Z77">
        <v>0.18427168071527231</v>
      </c>
      <c r="AA77">
        <v>0.19516721593104619</v>
      </c>
      <c r="AB77">
        <v>0.1859559352233133</v>
      </c>
    </row>
    <row r="78" spans="1:28">
      <c r="A78" s="5" t="s">
        <v>6</v>
      </c>
      <c r="B78" s="24"/>
      <c r="C78">
        <v>3048089.709489252</v>
      </c>
      <c r="D78">
        <v>3092012.6776015921</v>
      </c>
      <c r="E78">
        <v>3151009.083901172</v>
      </c>
      <c r="F78">
        <v>3052280.2546383049</v>
      </c>
      <c r="G78">
        <v>2867151.5399131682</v>
      </c>
      <c r="H78">
        <v>2610675.4939237409</v>
      </c>
      <c r="I78">
        <v>2635871.5403285981</v>
      </c>
      <c r="J78">
        <v>2621048.9134781882</v>
      </c>
      <c r="K78">
        <v>2446795.341800503</v>
      </c>
      <c r="L78">
        <v>2205734.175610221</v>
      </c>
      <c r="M78">
        <v>2413854.1495428048</v>
      </c>
      <c r="P78" t="s">
        <v>154</v>
      </c>
    </row>
    <row r="79" spans="1:28">
      <c r="A79" s="5" t="s">
        <v>7</v>
      </c>
      <c r="B79" s="24"/>
      <c r="C79">
        <v>2619401.4645107472</v>
      </c>
      <c r="D79">
        <v>2627220.2143984078</v>
      </c>
      <c r="E79">
        <v>2575387.5860988279</v>
      </c>
      <c r="F79">
        <v>2478712.932361695</v>
      </c>
      <c r="G79">
        <v>2451781.5460868319</v>
      </c>
      <c r="H79">
        <v>2567784.193076259</v>
      </c>
      <c r="I79">
        <v>2618786.9766714019</v>
      </c>
      <c r="J79">
        <v>2529377.3045218121</v>
      </c>
      <c r="K79">
        <v>2495558.5171994972</v>
      </c>
      <c r="L79">
        <v>2729353.9443897791</v>
      </c>
      <c r="M79">
        <v>2612319.7134571951</v>
      </c>
    </row>
    <row r="80" spans="1:28">
      <c r="P80" t="s">
        <v>150</v>
      </c>
      <c r="Q80" s="5" t="s">
        <v>11</v>
      </c>
      <c r="R80">
        <v>8.0347676812284233E-2</v>
      </c>
      <c r="S80">
        <v>7.9596202121105117E-2</v>
      </c>
      <c r="T80">
        <v>8.0139708991141395E-2</v>
      </c>
      <c r="U80">
        <v>7.8318735180199509E-2</v>
      </c>
      <c r="V80">
        <v>7.9195932241140771E-2</v>
      </c>
      <c r="W80">
        <v>8.3531047221895249E-2</v>
      </c>
      <c r="X80">
        <v>8.8695035789534887E-2</v>
      </c>
      <c r="Y80">
        <v>8.8455657023225706E-2</v>
      </c>
      <c r="Z80">
        <v>8.9855708236569687E-2</v>
      </c>
      <c r="AA80">
        <v>9.5150629134244519E-2</v>
      </c>
      <c r="AB80">
        <v>0.1013718651367434</v>
      </c>
    </row>
    <row r="81" spans="1:28" ht="16.149999999999999">
      <c r="A81" s="3" t="s">
        <v>8</v>
      </c>
      <c r="B81" s="3"/>
      <c r="Q81" s="5" t="s">
        <v>12</v>
      </c>
      <c r="R81">
        <v>0.15970396952334631</v>
      </c>
      <c r="S81">
        <v>0.160872948585292</v>
      </c>
      <c r="T81">
        <v>0.16304245262792799</v>
      </c>
      <c r="U81">
        <v>0.16552408260218229</v>
      </c>
      <c r="V81">
        <v>0.1643763040475279</v>
      </c>
      <c r="W81">
        <v>0.1673810221811862</v>
      </c>
      <c r="X81">
        <v>0.17233561331880931</v>
      </c>
      <c r="Y81">
        <v>0.17055899615904449</v>
      </c>
      <c r="Z81">
        <v>0.17343785978496301</v>
      </c>
      <c r="AA81">
        <v>0.17963970340779459</v>
      </c>
      <c r="AB81">
        <v>0.1686980114924253</v>
      </c>
    </row>
    <row r="82" spans="1:28">
      <c r="A82" s="4"/>
      <c r="B82" s="4"/>
      <c r="C82" s="5">
        <v>2011</v>
      </c>
      <c r="D82" s="5">
        <v>2012</v>
      </c>
      <c r="E82" s="5">
        <v>2013</v>
      </c>
      <c r="F82" s="5">
        <v>2014</v>
      </c>
      <c r="G82" s="5">
        <v>2015</v>
      </c>
      <c r="H82" s="5">
        <v>2016</v>
      </c>
      <c r="I82" s="5">
        <v>2017</v>
      </c>
      <c r="J82" s="5">
        <v>2018</v>
      </c>
      <c r="K82" s="5">
        <v>2019</v>
      </c>
      <c r="L82" s="5">
        <v>2020</v>
      </c>
      <c r="M82" s="5">
        <v>2021</v>
      </c>
    </row>
    <row r="83" spans="1:28">
      <c r="A83" s="5" t="s">
        <v>9</v>
      </c>
      <c r="B83" s="24"/>
      <c r="C83">
        <v>0.53781993053162058</v>
      </c>
      <c r="D83">
        <v>0.54063416125730168</v>
      </c>
      <c r="E83">
        <v>0.55026035838714826</v>
      </c>
      <c r="F83">
        <v>0.55185030092106402</v>
      </c>
      <c r="G83">
        <v>0.53904636391456351</v>
      </c>
      <c r="H83">
        <v>0.50414131840739795</v>
      </c>
      <c r="I83">
        <v>0.50162565879418464</v>
      </c>
      <c r="J83">
        <v>0.50889941968647145</v>
      </c>
      <c r="K83">
        <v>0.49506680654702662</v>
      </c>
      <c r="L83">
        <v>0.4469492989742645</v>
      </c>
      <c r="M83">
        <v>0.48025679479818772</v>
      </c>
    </row>
    <row r="84" spans="1:28">
      <c r="A84" s="5" t="s">
        <v>10</v>
      </c>
      <c r="B84" s="24"/>
      <c r="C84">
        <v>0.46218006946837947</v>
      </c>
      <c r="D84">
        <v>0.45936583874269837</v>
      </c>
      <c r="E84">
        <v>0.44973964161285179</v>
      </c>
      <c r="F84">
        <v>0.44814969907893598</v>
      </c>
      <c r="G84">
        <v>0.46095363608543649</v>
      </c>
      <c r="H84">
        <v>0.49585868159260199</v>
      </c>
      <c r="I84">
        <v>0.49837434120581542</v>
      </c>
      <c r="J84">
        <v>0.49110058031352849</v>
      </c>
      <c r="K84">
        <v>0.50493319345297338</v>
      </c>
      <c r="L84">
        <v>0.5530507010257355</v>
      </c>
      <c r="M84">
        <v>0.51974320520181228</v>
      </c>
      <c r="P84" s="27" t="s">
        <v>158</v>
      </c>
      <c r="Q84" s="27" t="s">
        <v>159</v>
      </c>
      <c r="R84" s="27" t="s">
        <v>160</v>
      </c>
      <c r="S84" s="27" t="s">
        <v>161</v>
      </c>
    </row>
    <row r="85" spans="1:28">
      <c r="A85" s="5" t="s">
        <v>11</v>
      </c>
      <c r="B85" s="24"/>
      <c r="C85">
        <v>0.16025417274178669</v>
      </c>
      <c r="D85">
        <v>0.1537320529870824</v>
      </c>
      <c r="E85">
        <v>0.15130192793626851</v>
      </c>
      <c r="F85">
        <v>0.14012596442594299</v>
      </c>
      <c r="G85">
        <v>0.14589875487048601</v>
      </c>
      <c r="H85">
        <v>0.1555341767742642</v>
      </c>
      <c r="I85">
        <v>0.15801526532792609</v>
      </c>
      <c r="J85">
        <v>0.16755598389232421</v>
      </c>
      <c r="K85">
        <v>0.1734244741781644</v>
      </c>
      <c r="L85">
        <v>0.17888039050653851</v>
      </c>
      <c r="M85">
        <v>0.1743958343760928</v>
      </c>
      <c r="P85" s="28" t="s">
        <v>145</v>
      </c>
      <c r="Q85" s="5" t="s">
        <v>11</v>
      </c>
      <c r="R85" s="5">
        <v>2011</v>
      </c>
      <c r="S85" s="28">
        <v>3.523746516397027E-2</v>
      </c>
    </row>
    <row r="86" spans="1:28">
      <c r="A86" s="5" t="s">
        <v>12</v>
      </c>
      <c r="B86" s="24"/>
      <c r="C86">
        <v>0.30182638112388882</v>
      </c>
      <c r="D86">
        <v>0.30551383980955038</v>
      </c>
      <c r="E86">
        <v>0.29829277094071788</v>
      </c>
      <c r="F86">
        <v>0.30784438104208428</v>
      </c>
      <c r="G86">
        <v>0.31483679176331719</v>
      </c>
      <c r="H86">
        <v>0.34007037454031258</v>
      </c>
      <c r="I86">
        <v>0.34008175703875138</v>
      </c>
      <c r="J86">
        <v>0.3232315927722314</v>
      </c>
      <c r="K86">
        <v>0.33114584238433009</v>
      </c>
      <c r="L86">
        <v>0.37376783855685242</v>
      </c>
      <c r="M86">
        <v>0.34472626978841142</v>
      </c>
      <c r="P86" s="28" t="s">
        <v>145</v>
      </c>
      <c r="Q86" s="5" t="s">
        <v>12</v>
      </c>
      <c r="R86" s="5">
        <v>2011</v>
      </c>
      <c r="S86" s="28">
        <v>3.7002534064640068E-2</v>
      </c>
    </row>
    <row r="87" spans="1:28">
      <c r="A87" s="5" t="s">
        <v>13</v>
      </c>
      <c r="B87" s="24"/>
      <c r="C87">
        <v>4.9757801351981427E-5</v>
      </c>
      <c r="D87">
        <v>5.9972973032761753E-5</v>
      </c>
      <c r="E87">
        <v>7.2471367932672398E-5</v>
      </c>
      <c r="F87">
        <v>8.9676805454361885E-5</v>
      </c>
      <c r="G87">
        <v>1.090447258166541E-4</v>
      </c>
      <c r="H87">
        <v>1.270651390126386E-4</v>
      </c>
      <c r="I87">
        <v>1.3865941956890061E-4</v>
      </c>
      <c r="J87">
        <v>1.5650182448647979E-4</v>
      </c>
      <c r="K87">
        <v>1.8143844523941841E-4</v>
      </c>
      <c r="L87">
        <v>2.0123598117230781E-4</v>
      </c>
      <c r="M87">
        <v>3.1055051865403409E-4</v>
      </c>
      <c r="P87" s="28" t="s">
        <v>146</v>
      </c>
      <c r="Q87" s="5" t="s">
        <v>11</v>
      </c>
      <c r="R87" s="5">
        <v>2011</v>
      </c>
      <c r="S87" s="28">
        <v>7.1771387632319952E-2</v>
      </c>
    </row>
    <row r="88" spans="1:28">
      <c r="A88" s="5" t="s">
        <v>14</v>
      </c>
      <c r="B88" s="24"/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P88" s="28" t="s">
        <v>146</v>
      </c>
      <c r="Q88" s="5" t="s">
        <v>12</v>
      </c>
      <c r="R88" s="5">
        <v>2011</v>
      </c>
      <c r="S88" s="28">
        <v>5.562446458146212E-2</v>
      </c>
      <c r="V88" s="29" t="s">
        <v>162</v>
      </c>
      <c r="W88" s="29" t="s">
        <v>163</v>
      </c>
    </row>
    <row r="89" spans="1:28">
      <c r="P89" s="28" t="s">
        <v>147</v>
      </c>
      <c r="Q89" s="5" t="s">
        <v>11</v>
      </c>
      <c r="R89" s="5">
        <v>2011</v>
      </c>
      <c r="S89" s="28">
        <v>6.8723679550138722E-2</v>
      </c>
      <c r="U89" t="s">
        <v>164</v>
      </c>
      <c r="V89" s="29" t="s">
        <v>165</v>
      </c>
      <c r="W89" t="s">
        <v>11</v>
      </c>
      <c r="X89" t="s">
        <v>12</v>
      </c>
      <c r="Y89" t="s">
        <v>166</v>
      </c>
    </row>
    <row r="90" spans="1:28">
      <c r="A90" s="24" t="s">
        <v>167</v>
      </c>
      <c r="P90" s="28" t="s">
        <v>147</v>
      </c>
      <c r="Q90" s="5" t="s">
        <v>12</v>
      </c>
      <c r="R90" s="5">
        <v>2011</v>
      </c>
      <c r="S90" s="28">
        <v>0.11245880914121389</v>
      </c>
      <c r="V90" s="30" t="s">
        <v>153</v>
      </c>
      <c r="W90" s="17">
        <v>0.33465000711787951</v>
      </c>
      <c r="X90" s="17">
        <v>0.6465526509123003</v>
      </c>
      <c r="Y90" s="17">
        <v>0.9812026580301797</v>
      </c>
    </row>
    <row r="91" spans="1:28" ht="16.149999999999999">
      <c r="A91" s="3" t="s">
        <v>2</v>
      </c>
      <c r="P91" s="28" t="s">
        <v>153</v>
      </c>
      <c r="Q91" s="5" t="s">
        <v>11</v>
      </c>
      <c r="R91" s="5">
        <v>2011</v>
      </c>
      <c r="S91" s="28">
        <v>0.16025417274178669</v>
      </c>
      <c r="T91" s="10">
        <f>S91*C75</f>
        <v>908239.10961074743</v>
      </c>
      <c r="U91">
        <f>C75</f>
        <v>5667491.1739999996</v>
      </c>
      <c r="V91" s="31">
        <v>2011</v>
      </c>
      <c r="W91" s="17">
        <v>0.16025417274178669</v>
      </c>
      <c r="X91" s="17">
        <v>0.30182638112388882</v>
      </c>
      <c r="Y91" s="17">
        <v>0.46208055386567548</v>
      </c>
    </row>
    <row r="92" spans="1:28">
      <c r="A92" s="4"/>
      <c r="B92" s="5">
        <v>2010</v>
      </c>
      <c r="C92" s="5">
        <v>2011</v>
      </c>
      <c r="D92" s="5">
        <v>2012</v>
      </c>
      <c r="E92" s="5">
        <v>2013</v>
      </c>
      <c r="F92" s="5">
        <v>2014</v>
      </c>
      <c r="G92" s="5">
        <v>2015</v>
      </c>
      <c r="H92" s="5">
        <v>2016</v>
      </c>
      <c r="I92" s="5">
        <v>2017</v>
      </c>
      <c r="J92" s="5">
        <v>2018</v>
      </c>
      <c r="K92" s="5">
        <v>2019</v>
      </c>
      <c r="L92" s="5">
        <v>2020</v>
      </c>
      <c r="M92" s="5">
        <v>2021</v>
      </c>
      <c r="P92" s="28" t="s">
        <v>153</v>
      </c>
      <c r="Q92" s="5" t="s">
        <v>12</v>
      </c>
      <c r="R92" s="5">
        <v>2011</v>
      </c>
      <c r="S92" s="28">
        <v>0.30182638112388882</v>
      </c>
      <c r="T92" s="10">
        <f>S92*C75</f>
        <v>1710598.3511000001</v>
      </c>
      <c r="U92">
        <f>B111</f>
        <v>20614171.93</v>
      </c>
      <c r="V92" s="31">
        <v>2021</v>
      </c>
      <c r="W92" s="17">
        <v>0.1743958343760928</v>
      </c>
      <c r="X92" s="17">
        <v>0.34472626978841142</v>
      </c>
      <c r="Y92" s="17">
        <v>0.51912210416450422</v>
      </c>
    </row>
    <row r="93" spans="1:28">
      <c r="A93" s="5" t="s">
        <v>3</v>
      </c>
      <c r="B93">
        <v>3508744.34</v>
      </c>
      <c r="C93">
        <v>3628956.63</v>
      </c>
      <c r="D93">
        <v>3541373.82</v>
      </c>
      <c r="E93">
        <v>3764473</v>
      </c>
      <c r="F93">
        <v>3660182.32</v>
      </c>
      <c r="G93">
        <v>3625433.4</v>
      </c>
      <c r="H93">
        <v>3634913.34</v>
      </c>
      <c r="I93">
        <v>3596061.65</v>
      </c>
      <c r="J93">
        <v>3794897.5</v>
      </c>
      <c r="K93">
        <v>3706395.13</v>
      </c>
      <c r="L93">
        <v>3519777.37</v>
      </c>
      <c r="M93">
        <v>3783977.42</v>
      </c>
      <c r="P93" s="28" t="s">
        <v>149</v>
      </c>
      <c r="Q93" s="5" t="s">
        <v>11</v>
      </c>
      <c r="R93" s="5">
        <v>2011</v>
      </c>
      <c r="S93" s="28">
        <v>4.4301770326986289E-2</v>
      </c>
      <c r="U93">
        <f>U92-U91</f>
        <v>14946680.756000001</v>
      </c>
      <c r="V93" s="30" t="s">
        <v>149</v>
      </c>
      <c r="W93" s="17">
        <v>0.1038217059512215</v>
      </c>
      <c r="X93" s="17">
        <v>0.42101840550695513</v>
      </c>
      <c r="Y93" s="17">
        <v>0.52484011145817666</v>
      </c>
    </row>
    <row r="94" spans="1:28">
      <c r="A94" s="5" t="s">
        <v>4</v>
      </c>
      <c r="B94">
        <v>861775.21</v>
      </c>
      <c r="C94">
        <v>906104</v>
      </c>
      <c r="D94">
        <v>888760.81</v>
      </c>
      <c r="E94">
        <v>888742.81</v>
      </c>
      <c r="F94">
        <v>906422.41</v>
      </c>
      <c r="G94">
        <v>885024</v>
      </c>
      <c r="H94">
        <v>890963.99</v>
      </c>
      <c r="I94">
        <v>912254.08</v>
      </c>
      <c r="J94">
        <v>931409.88</v>
      </c>
      <c r="K94">
        <v>924593.38</v>
      </c>
      <c r="L94">
        <v>909782.18</v>
      </c>
      <c r="M94">
        <v>937617.43</v>
      </c>
      <c r="P94" s="28" t="s">
        <v>149</v>
      </c>
      <c r="Q94" s="5" t="s">
        <v>12</v>
      </c>
      <c r="R94" s="5">
        <v>2011</v>
      </c>
      <c r="S94" s="28">
        <v>0.2350624702836418</v>
      </c>
      <c r="V94" s="31">
        <v>2011</v>
      </c>
      <c r="W94" s="17">
        <v>4.4301770326986289E-2</v>
      </c>
      <c r="X94" s="17">
        <v>0.2350624702836418</v>
      </c>
      <c r="Y94" s="17">
        <v>0.27936424061062809</v>
      </c>
    </row>
    <row r="95" spans="1:28">
      <c r="A95" s="5" t="s">
        <v>5</v>
      </c>
      <c r="B95">
        <v>2646969.13</v>
      </c>
      <c r="C95">
        <v>2722852.63</v>
      </c>
      <c r="D95">
        <v>2652613.0099999998</v>
      </c>
      <c r="E95">
        <v>2875730.19</v>
      </c>
      <c r="F95">
        <v>2753759.91</v>
      </c>
      <c r="G95">
        <v>2740409.4</v>
      </c>
      <c r="H95">
        <v>2743949.35</v>
      </c>
      <c r="I95">
        <v>2683807.5699999998</v>
      </c>
      <c r="J95">
        <v>2863487.62</v>
      </c>
      <c r="K95">
        <v>2781801.75</v>
      </c>
      <c r="L95">
        <v>2609995.19</v>
      </c>
      <c r="M95">
        <v>2846359.99</v>
      </c>
      <c r="P95" s="28" t="s">
        <v>154</v>
      </c>
      <c r="Q95" s="5" t="s">
        <v>11</v>
      </c>
      <c r="R95" s="5">
        <v>2011</v>
      </c>
      <c r="S95" s="33">
        <f>(T97-T91)/U93</f>
        <v>5.0566879280149073E-2</v>
      </c>
      <c r="V95" s="31">
        <v>2021</v>
      </c>
      <c r="W95" s="17">
        <v>5.9519935624235208E-2</v>
      </c>
      <c r="X95" s="17">
        <v>0.1859559352233133</v>
      </c>
      <c r="Y95" s="17">
        <v>0.24547587084754852</v>
      </c>
    </row>
    <row r="96" spans="1:28">
      <c r="A96" s="5" t="s">
        <v>6</v>
      </c>
      <c r="B96">
        <v>2509659.0349777839</v>
      </c>
      <c r="C96">
        <v>2615155.9168511461</v>
      </c>
      <c r="D96">
        <v>2564943.755004467</v>
      </c>
      <c r="E96">
        <v>2710510.967347601</v>
      </c>
      <c r="F96">
        <v>2734699.8032825701</v>
      </c>
      <c r="G96">
        <v>2697875.3502485412</v>
      </c>
      <c r="H96">
        <v>2708058.84781637</v>
      </c>
      <c r="I96">
        <v>2771277.9558851221</v>
      </c>
      <c r="J96">
        <v>2929646.4090770478</v>
      </c>
      <c r="K96">
        <v>2814586.8028666638</v>
      </c>
      <c r="L96">
        <v>2616732.257909026</v>
      </c>
      <c r="M96">
        <v>2855095.5675580399</v>
      </c>
      <c r="P96" s="28" t="s">
        <v>154</v>
      </c>
      <c r="Q96" s="5" t="s">
        <v>12</v>
      </c>
      <c r="R96" s="5">
        <v>2011</v>
      </c>
      <c r="S96" s="32">
        <f>(T98-T92)/U93</f>
        <v>0.10684390522105816</v>
      </c>
      <c r="V96" s="30" t="s">
        <v>147</v>
      </c>
      <c r="W96" s="17">
        <v>0.18395864671223844</v>
      </c>
      <c r="X96" s="17">
        <v>0.22019970985568121</v>
      </c>
      <c r="Y96" s="17">
        <v>0.40415835656791965</v>
      </c>
    </row>
    <row r="97" spans="1:25">
      <c r="A97" s="5" t="s">
        <v>7</v>
      </c>
      <c r="B97">
        <v>999085.3050222157</v>
      </c>
      <c r="C97">
        <v>1013800.713148854</v>
      </c>
      <c r="D97">
        <v>976430.06499553332</v>
      </c>
      <c r="E97">
        <v>1053962.032652399</v>
      </c>
      <c r="F97">
        <v>925482.51671742962</v>
      </c>
      <c r="G97">
        <v>927558.04975145857</v>
      </c>
      <c r="H97">
        <v>926854.49218362966</v>
      </c>
      <c r="I97">
        <v>824783.69411487784</v>
      </c>
      <c r="J97">
        <v>865251.09092295181</v>
      </c>
      <c r="K97">
        <v>891808.32713333552</v>
      </c>
      <c r="L97">
        <v>903045.11209097353</v>
      </c>
      <c r="M97">
        <v>928881.85244195967</v>
      </c>
      <c r="P97" s="28" t="s">
        <v>150</v>
      </c>
      <c r="Q97" s="5" t="s">
        <v>11</v>
      </c>
      <c r="R97" s="5">
        <v>2011</v>
      </c>
      <c r="S97" s="28">
        <v>8.0347676812284233E-2</v>
      </c>
      <c r="T97" s="10">
        <f>S97*C111</f>
        <v>1664046.1110383268</v>
      </c>
      <c r="V97" s="31">
        <v>2011</v>
      </c>
      <c r="W97" s="17">
        <v>6.8723679550138722E-2</v>
      </c>
      <c r="X97" s="17">
        <v>0.11245880914121389</v>
      </c>
      <c r="Y97" s="17">
        <v>0.18118248869135262</v>
      </c>
    </row>
    <row r="98" spans="1:25">
      <c r="P98" s="28" t="s">
        <v>150</v>
      </c>
      <c r="Q98" s="5" t="s">
        <v>12</v>
      </c>
      <c r="R98" s="5">
        <v>2011</v>
      </c>
      <c r="S98" s="28">
        <v>0.15970396952334631</v>
      </c>
      <c r="T98" s="10">
        <f>S98*C111</f>
        <v>3307560.0931634782</v>
      </c>
      <c r="V98" s="31">
        <v>2021</v>
      </c>
      <c r="W98" s="17">
        <v>0.1152349671620997</v>
      </c>
      <c r="X98" s="17">
        <v>0.10774090071446731</v>
      </c>
      <c r="Y98" s="17">
        <v>0.22297586787656701</v>
      </c>
    </row>
    <row r="99" spans="1:25" ht="16.149999999999999">
      <c r="A99" s="3" t="s">
        <v>8</v>
      </c>
      <c r="P99" s="28" t="s">
        <v>145</v>
      </c>
      <c r="Q99" s="5" t="s">
        <v>11</v>
      </c>
      <c r="R99" s="5">
        <v>2021</v>
      </c>
      <c r="S99" s="28">
        <v>7.4389934274719627E-2</v>
      </c>
      <c r="V99" s="30" t="s">
        <v>154</v>
      </c>
      <c r="W99" s="17">
        <v>0.12442690782729474</v>
      </c>
      <c r="X99" s="17">
        <v>0.20922313497871753</v>
      </c>
      <c r="Y99" s="17">
        <v>0.33365004280601229</v>
      </c>
    </row>
    <row r="100" spans="1:25">
      <c r="A100" s="4"/>
      <c r="B100" s="5">
        <v>2010</v>
      </c>
      <c r="C100" s="5">
        <v>2011</v>
      </c>
      <c r="D100" s="5">
        <v>2012</v>
      </c>
      <c r="E100" s="5">
        <v>2013</v>
      </c>
      <c r="F100" s="5">
        <v>2014</v>
      </c>
      <c r="G100" s="5">
        <v>2015</v>
      </c>
      <c r="H100" s="5">
        <v>2016</v>
      </c>
      <c r="I100" s="5">
        <v>2017</v>
      </c>
      <c r="J100" s="5">
        <v>2018</v>
      </c>
      <c r="K100" s="5">
        <v>2019</v>
      </c>
      <c r="L100" s="5">
        <v>2020</v>
      </c>
      <c r="M100" s="5">
        <v>2021</v>
      </c>
      <c r="P100" s="28" t="s">
        <v>145</v>
      </c>
      <c r="Q100" s="5" t="s">
        <v>12</v>
      </c>
      <c r="R100" s="5">
        <v>2021</v>
      </c>
      <c r="S100" s="28">
        <v>5.3510490850868959E-2</v>
      </c>
      <c r="V100" s="31">
        <v>2011</v>
      </c>
      <c r="W100" s="17">
        <v>5.0566879280149073E-2</v>
      </c>
      <c r="X100" s="17">
        <v>0.10684390522105816</v>
      </c>
      <c r="Y100" s="17">
        <v>0.15741078450120724</v>
      </c>
    </row>
    <row r="101" spans="1:25">
      <c r="A101" s="5" t="s">
        <v>9</v>
      </c>
      <c r="B101">
        <v>0.71525844911737979</v>
      </c>
      <c r="C101">
        <v>0.72063575938937185</v>
      </c>
      <c r="D101">
        <v>0.72427930102122529</v>
      </c>
      <c r="E101">
        <v>0.72002401593731735</v>
      </c>
      <c r="F101">
        <v>0.74714851999027476</v>
      </c>
      <c r="G101">
        <v>0.74415250608342198</v>
      </c>
      <c r="H101">
        <v>0.74501331792861136</v>
      </c>
      <c r="I101">
        <v>0.77064250438674264</v>
      </c>
      <c r="J101">
        <v>0.77199618937719616</v>
      </c>
      <c r="K101">
        <v>0.75938660184529871</v>
      </c>
      <c r="L101">
        <v>0.7434368662666373</v>
      </c>
      <c r="M101">
        <v>0.75452235852877803</v>
      </c>
      <c r="P101" s="28" t="s">
        <v>146</v>
      </c>
      <c r="Q101" s="5" t="s">
        <v>11</v>
      </c>
      <c r="R101" s="5">
        <v>2021</v>
      </c>
      <c r="S101" s="28">
        <v>0.1117077938092339</v>
      </c>
      <c r="V101" s="31">
        <v>2021</v>
      </c>
      <c r="W101" s="17">
        <v>7.386002854714567E-2</v>
      </c>
      <c r="X101" s="17">
        <v>0.10237922975765937</v>
      </c>
      <c r="Y101" s="17">
        <v>0.17623925830480502</v>
      </c>
    </row>
    <row r="102" spans="1:25">
      <c r="A102" s="5" t="s">
        <v>10</v>
      </c>
      <c r="B102">
        <v>0.28474155088262021</v>
      </c>
      <c r="C102">
        <v>0.27936424061062809</v>
      </c>
      <c r="D102">
        <v>0.27572069897877471</v>
      </c>
      <c r="E102">
        <v>0.27997598406268259</v>
      </c>
      <c r="F102">
        <v>0.25285148000972518</v>
      </c>
      <c r="G102">
        <v>0.25584749391657802</v>
      </c>
      <c r="H102">
        <v>0.25498668207138869</v>
      </c>
      <c r="I102">
        <v>0.2293574956132573</v>
      </c>
      <c r="J102">
        <v>0.22800381062280389</v>
      </c>
      <c r="K102">
        <v>0.2406133981547012</v>
      </c>
      <c r="L102">
        <v>0.25656313373336259</v>
      </c>
      <c r="M102">
        <v>0.245477641471222</v>
      </c>
      <c r="P102" s="28" t="s">
        <v>146</v>
      </c>
      <c r="Q102" s="5" t="s">
        <v>12</v>
      </c>
      <c r="R102" s="5">
        <v>2021</v>
      </c>
      <c r="S102" s="28">
        <v>6.9224873207079179E-2</v>
      </c>
      <c r="V102" s="30" t="s">
        <v>146</v>
      </c>
      <c r="W102" s="17">
        <v>0.18347918144155384</v>
      </c>
      <c r="X102" s="17">
        <v>0.12484933778854129</v>
      </c>
      <c r="Y102" s="17">
        <v>0.30832851923009519</v>
      </c>
    </row>
    <row r="103" spans="1:25">
      <c r="A103" s="5" t="s">
        <v>11</v>
      </c>
      <c r="B103">
        <v>4.4712429809638327E-2</v>
      </c>
      <c r="C103">
        <v>4.4301770326986289E-2</v>
      </c>
      <c r="D103">
        <v>4.4202318916881048E-2</v>
      </c>
      <c r="E103">
        <v>4.2461856587203348E-2</v>
      </c>
      <c r="F103">
        <v>4.7042120218052319E-2</v>
      </c>
      <c r="G103">
        <v>4.637959691976648E-2</v>
      </c>
      <c r="H103">
        <v>4.5433826541688517E-2</v>
      </c>
      <c r="I103">
        <v>4.8634111741348428E-2</v>
      </c>
      <c r="J103">
        <v>5.1490819165195323E-2</v>
      </c>
      <c r="K103">
        <v>5.6339909753047701E-2</v>
      </c>
      <c r="L103">
        <v>6.1394014272832677E-2</v>
      </c>
      <c r="M103">
        <v>5.9519935624235208E-2</v>
      </c>
      <c r="P103" s="28" t="s">
        <v>147</v>
      </c>
      <c r="Q103" s="5" t="s">
        <v>11</v>
      </c>
      <c r="R103" s="5">
        <v>2021</v>
      </c>
      <c r="S103" s="28">
        <v>0.1152349671620997</v>
      </c>
      <c r="V103" s="31">
        <v>2011</v>
      </c>
      <c r="W103" s="17">
        <v>7.1771387632319952E-2</v>
      </c>
      <c r="X103" s="17">
        <v>5.562446458146212E-2</v>
      </c>
      <c r="Y103" s="17">
        <v>0.12739585221378208</v>
      </c>
    </row>
    <row r="104" spans="1:25">
      <c r="A104" s="5" t="s">
        <v>12</v>
      </c>
      <c r="B104">
        <v>0.24002912107298191</v>
      </c>
      <c r="C104">
        <v>0.2350624702836418</v>
      </c>
      <c r="D104">
        <v>0.2315183800618936</v>
      </c>
      <c r="E104">
        <v>0.23751412747547929</v>
      </c>
      <c r="F104">
        <v>0.20580935979167289</v>
      </c>
      <c r="G104">
        <v>0.20946789699681151</v>
      </c>
      <c r="H104">
        <v>0.20955285552970021</v>
      </c>
      <c r="I104">
        <v>0.18072338387190889</v>
      </c>
      <c r="J104">
        <v>0.1765112259290271</v>
      </c>
      <c r="K104">
        <v>0.18427168071527231</v>
      </c>
      <c r="L104">
        <v>0.19516721593104619</v>
      </c>
      <c r="M104">
        <v>0.1859559352233133</v>
      </c>
      <c r="P104" s="28" t="s">
        <v>147</v>
      </c>
      <c r="Q104" s="5" t="s">
        <v>12</v>
      </c>
      <c r="R104" s="5">
        <v>2021</v>
      </c>
      <c r="S104" s="28">
        <v>0.10774090071446731</v>
      </c>
      <c r="V104" s="31">
        <v>2021</v>
      </c>
      <c r="W104" s="17">
        <v>0.1117077938092339</v>
      </c>
      <c r="X104" s="17">
        <v>6.9224873207079179E-2</v>
      </c>
      <c r="Y104" s="17">
        <v>0.18093266701631308</v>
      </c>
    </row>
    <row r="105" spans="1:25">
      <c r="A105" s="5" t="s">
        <v>13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8.8276429073512528E-7</v>
      </c>
      <c r="K105">
        <v>9.0384319062063957E-7</v>
      </c>
      <c r="L105">
        <v>9.5176474187059162E-7</v>
      </c>
      <c r="M105">
        <v>8.8531183677094987E-7</v>
      </c>
      <c r="P105" s="28" t="s">
        <v>153</v>
      </c>
      <c r="Q105" s="5" t="s">
        <v>11</v>
      </c>
      <c r="R105" s="5">
        <v>2021</v>
      </c>
      <c r="S105" s="28">
        <v>0.1743958343760928</v>
      </c>
      <c r="T105">
        <f>S105*C75</f>
        <v>988386.85210887168</v>
      </c>
      <c r="U105">
        <f>C111</f>
        <v>20710569.079999998</v>
      </c>
      <c r="V105" s="30" t="s">
        <v>145</v>
      </c>
      <c r="W105" s="17">
        <v>0.1096273994386899</v>
      </c>
      <c r="X105" s="17">
        <v>9.0513024915509027E-2</v>
      </c>
      <c r="Y105" s="17">
        <v>0.20014042435419893</v>
      </c>
    </row>
    <row r="106" spans="1:25">
      <c r="A106" s="5" t="s">
        <v>14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P106" s="28" t="s">
        <v>153</v>
      </c>
      <c r="Q106" s="5" t="s">
        <v>12</v>
      </c>
      <c r="R106" s="5">
        <v>2021</v>
      </c>
      <c r="S106" s="28">
        <v>0.34472626978841142</v>
      </c>
      <c r="T106">
        <f>S106*C75</f>
        <v>1953733.0914717645</v>
      </c>
      <c r="U106">
        <f>C75</f>
        <v>5667491.1739999996</v>
      </c>
      <c r="V106" s="31">
        <v>2011</v>
      </c>
      <c r="W106" s="17">
        <v>3.523746516397027E-2</v>
      </c>
      <c r="X106" s="17">
        <v>3.7002534064640068E-2</v>
      </c>
      <c r="Y106" s="17">
        <v>7.2239999228610338E-2</v>
      </c>
    </row>
    <row r="107" spans="1:25">
      <c r="P107" s="28" t="s">
        <v>149</v>
      </c>
      <c r="Q107" s="5" t="s">
        <v>11</v>
      </c>
      <c r="R107" s="5">
        <v>2021</v>
      </c>
      <c r="S107" s="28">
        <v>5.9519935624235208E-2</v>
      </c>
      <c r="U107">
        <f>U105-U106</f>
        <v>15043077.905999999</v>
      </c>
      <c r="V107" s="31">
        <v>2021</v>
      </c>
      <c r="W107" s="17">
        <v>7.4389934274719627E-2</v>
      </c>
      <c r="X107" s="17">
        <v>5.3510490850868959E-2</v>
      </c>
      <c r="Y107" s="17">
        <v>0.12790042512558858</v>
      </c>
    </row>
    <row r="108" spans="1:25">
      <c r="A108" s="24" t="s">
        <v>150</v>
      </c>
      <c r="P108" s="28" t="s">
        <v>149</v>
      </c>
      <c r="Q108" s="5" t="s">
        <v>12</v>
      </c>
      <c r="R108" s="5">
        <v>2021</v>
      </c>
      <c r="S108" s="28">
        <v>0.1859559352233133</v>
      </c>
      <c r="V108" s="30" t="s">
        <v>166</v>
      </c>
      <c r="W108">
        <v>1.0399638484888778</v>
      </c>
      <c r="X108">
        <v>1.7123562639577046</v>
      </c>
      <c r="Y108">
        <v>2.7523201124465819</v>
      </c>
    </row>
    <row r="109" spans="1:25" ht="16.149999999999999">
      <c r="A109" s="3" t="s">
        <v>2</v>
      </c>
      <c r="P109" s="28" t="s">
        <v>154</v>
      </c>
      <c r="Q109" s="5" t="s">
        <v>11</v>
      </c>
      <c r="R109" s="5">
        <v>2021</v>
      </c>
      <c r="S109" s="33">
        <f>(T111-T105)/U107</f>
        <v>7.386002854714567E-2</v>
      </c>
    </row>
    <row r="110" spans="1:25">
      <c r="A110" s="4"/>
      <c r="B110" s="5">
        <v>2010</v>
      </c>
      <c r="C110" s="5">
        <v>2011</v>
      </c>
      <c r="D110" s="5">
        <v>2012</v>
      </c>
      <c r="E110" s="5">
        <v>2013</v>
      </c>
      <c r="F110" s="5">
        <v>2014</v>
      </c>
      <c r="G110" s="5">
        <v>2015</v>
      </c>
      <c r="H110" s="5">
        <v>2016</v>
      </c>
      <c r="I110" s="5">
        <v>2017</v>
      </c>
      <c r="J110" s="5">
        <v>2018</v>
      </c>
      <c r="K110" s="5">
        <v>2019</v>
      </c>
      <c r="L110" s="5">
        <v>2020</v>
      </c>
      <c r="M110" s="5">
        <v>2021</v>
      </c>
      <c r="P110" s="28" t="s">
        <v>154</v>
      </c>
      <c r="Q110" s="5" t="s">
        <v>12</v>
      </c>
      <c r="R110" s="5">
        <v>2021</v>
      </c>
      <c r="S110" s="33">
        <f>(T112-T106)/U107</f>
        <v>0.10237922975765937</v>
      </c>
    </row>
    <row r="111" spans="1:25">
      <c r="A111" s="5" t="s">
        <v>3</v>
      </c>
      <c r="B111">
        <v>20614171.93</v>
      </c>
      <c r="C111">
        <v>20710569.079999998</v>
      </c>
      <c r="D111">
        <v>20801793.09</v>
      </c>
      <c r="E111">
        <v>20967052.359999999</v>
      </c>
      <c r="F111">
        <v>20720714.579999998</v>
      </c>
      <c r="G111">
        <v>20465521.010000002</v>
      </c>
      <c r="H111">
        <v>20502066.18</v>
      </c>
      <c r="I111">
        <v>20546652.460000001</v>
      </c>
      <c r="J111">
        <v>20860547.789999999</v>
      </c>
      <c r="K111">
        <v>20350312.760000002</v>
      </c>
      <c r="L111">
        <v>19998868.579999998</v>
      </c>
      <c r="M111">
        <v>20641245.030000001</v>
      </c>
      <c r="P111" s="28" t="s">
        <v>150</v>
      </c>
      <c r="Q111" s="5" t="s">
        <v>11</v>
      </c>
      <c r="R111" s="5">
        <v>2021</v>
      </c>
      <c r="S111" s="28">
        <v>0.1013718651367434</v>
      </c>
      <c r="T111">
        <f>S111*C111</f>
        <v>2099469.0156829678</v>
      </c>
    </row>
    <row r="112" spans="1:25">
      <c r="A112" s="5" t="s">
        <v>4</v>
      </c>
      <c r="B112">
        <v>5482300.7689948836</v>
      </c>
      <c r="C112">
        <v>5677344.0498867435</v>
      </c>
      <c r="D112">
        <v>5713328.8123331536</v>
      </c>
      <c r="E112">
        <v>5742629.9708931278</v>
      </c>
      <c r="F112">
        <v>5598407.9898743434</v>
      </c>
      <c r="G112">
        <v>5523062.1847247183</v>
      </c>
      <c r="H112">
        <v>5495742.0763163539</v>
      </c>
      <c r="I112">
        <v>5457855.9845584044</v>
      </c>
      <c r="J112">
        <v>5545705.7657945827</v>
      </c>
      <c r="K112">
        <v>5392584.0616719276</v>
      </c>
      <c r="L112">
        <v>5278382.4461001325</v>
      </c>
      <c r="M112">
        <v>5828191.4807549901</v>
      </c>
      <c r="P112" s="28" t="s">
        <v>150</v>
      </c>
      <c r="Q112" s="5" t="s">
        <v>12</v>
      </c>
      <c r="R112" s="5">
        <v>2021</v>
      </c>
      <c r="S112" s="28">
        <v>0.1686980114924253</v>
      </c>
      <c r="T112">
        <f>S112*C111</f>
        <v>3493831.8206725079</v>
      </c>
    </row>
    <row r="113" spans="1:13">
      <c r="A113" s="5" t="s">
        <v>5</v>
      </c>
      <c r="B113">
        <v>15131871.161005121</v>
      </c>
      <c r="C113">
        <v>15033225.03011325</v>
      </c>
      <c r="D113">
        <v>15088464.277666841</v>
      </c>
      <c r="E113">
        <v>15224422.38910687</v>
      </c>
      <c r="F113">
        <v>15122306.59012565</v>
      </c>
      <c r="G113">
        <v>14942458.82527528</v>
      </c>
      <c r="H113">
        <v>15006324.103683639</v>
      </c>
      <c r="I113">
        <v>15088796.475441599</v>
      </c>
      <c r="J113">
        <v>15314842.02420542</v>
      </c>
      <c r="K113">
        <v>14957728.69832807</v>
      </c>
      <c r="L113">
        <v>14720486.133899869</v>
      </c>
      <c r="M113">
        <v>14813053.549245009</v>
      </c>
    </row>
    <row r="114" spans="1:13">
      <c r="A114" s="5" t="s">
        <v>6</v>
      </c>
      <c r="B114">
        <v>15879865.95796841</v>
      </c>
      <c r="C114">
        <v>15737868.87579819</v>
      </c>
      <c r="D114">
        <v>15798251.572477501</v>
      </c>
      <c r="E114">
        <v>15866647.244314989</v>
      </c>
      <c r="F114">
        <v>15666295.150348321</v>
      </c>
      <c r="G114">
        <v>15478604.290781571</v>
      </c>
      <c r="H114">
        <v>15355496.32773727</v>
      </c>
      <c r="I114">
        <v>15180693.211362651</v>
      </c>
      <c r="J114">
        <v>15454406.138980979</v>
      </c>
      <c r="K114">
        <v>14988940.84306548</v>
      </c>
      <c r="L114">
        <v>14498784.59243726</v>
      </c>
      <c r="M114">
        <v>15060974.771275461</v>
      </c>
    </row>
    <row r="115" spans="1:13">
      <c r="A115" s="5" t="s">
        <v>7</v>
      </c>
      <c r="B115">
        <v>4734305.9720315915</v>
      </c>
      <c r="C115">
        <v>4972700.2042018035</v>
      </c>
      <c r="D115">
        <v>5003541.5175225008</v>
      </c>
      <c r="E115">
        <v>5100405.1156850113</v>
      </c>
      <c r="F115">
        <v>5054419.4296516832</v>
      </c>
      <c r="G115">
        <v>4986916.7192184348</v>
      </c>
      <c r="H115">
        <v>5146569.8522627288</v>
      </c>
      <c r="I115">
        <v>5365959.2486373568</v>
      </c>
      <c r="J115">
        <v>5406141.6510190219</v>
      </c>
      <c r="K115">
        <v>5361371.9169345247</v>
      </c>
      <c r="L115">
        <v>5500083.9875627356</v>
      </c>
      <c r="M115">
        <v>5580270.2587245423</v>
      </c>
    </row>
    <row r="117" spans="1:13" ht="16.149999999999999">
      <c r="A117" s="3" t="s">
        <v>8</v>
      </c>
    </row>
    <row r="118" spans="1:13">
      <c r="A118" s="4"/>
      <c r="B118" s="5">
        <v>2010</v>
      </c>
      <c r="C118" s="5">
        <v>2011</v>
      </c>
      <c r="D118" s="5">
        <v>2012</v>
      </c>
      <c r="E118" s="5">
        <v>2013</v>
      </c>
      <c r="F118" s="5">
        <v>2014</v>
      </c>
      <c r="G118" s="5">
        <v>2015</v>
      </c>
      <c r="H118" s="5">
        <v>2016</v>
      </c>
      <c r="I118" s="5">
        <v>2017</v>
      </c>
      <c r="J118" s="5">
        <v>2018</v>
      </c>
      <c r="K118" s="5">
        <v>2019</v>
      </c>
      <c r="L118" s="5">
        <v>2020</v>
      </c>
      <c r="M118" s="5">
        <v>2021</v>
      </c>
    </row>
    <row r="119" spans="1:13">
      <c r="A119" s="5" t="s">
        <v>9</v>
      </c>
      <c r="B119">
        <v>0.77033731997055344</v>
      </c>
      <c r="C119">
        <v>0.75989553039351809</v>
      </c>
      <c r="D119">
        <v>0.75946585489652607</v>
      </c>
      <c r="E119">
        <v>0.7567419097299849</v>
      </c>
      <c r="F119">
        <v>0.75606925088721122</v>
      </c>
      <c r="G119">
        <v>0.75632593390699931</v>
      </c>
      <c r="H119">
        <v>0.74897311290101742</v>
      </c>
      <c r="I119">
        <v>0.73884021939419342</v>
      </c>
      <c r="J119">
        <v>0.74084373500438061</v>
      </c>
      <c r="K119">
        <v>0.73654596957975582</v>
      </c>
      <c r="L119">
        <v>0.72498024247916049</v>
      </c>
      <c r="M119">
        <v>0.72965437643833142</v>
      </c>
    </row>
    <row r="120" spans="1:13">
      <c r="A120" s="5" t="s">
        <v>10</v>
      </c>
      <c r="B120">
        <v>0.22966268002944659</v>
      </c>
      <c r="C120">
        <v>0.24010446960648199</v>
      </c>
      <c r="D120">
        <v>0.2405341451034739</v>
      </c>
      <c r="E120">
        <v>0.24325809027001499</v>
      </c>
      <c r="F120">
        <v>0.2439307491127887</v>
      </c>
      <c r="G120">
        <v>0.24367406609300071</v>
      </c>
      <c r="H120">
        <v>0.25102688709898258</v>
      </c>
      <c r="I120">
        <v>0.26115978060580658</v>
      </c>
      <c r="J120">
        <v>0.25915626499561939</v>
      </c>
      <c r="K120">
        <v>0.26345403042024418</v>
      </c>
      <c r="L120">
        <v>0.27501975752083951</v>
      </c>
      <c r="M120">
        <v>0.27034562356166858</v>
      </c>
    </row>
    <row r="121" spans="1:13">
      <c r="A121" s="5" t="s">
        <v>11</v>
      </c>
      <c r="B121">
        <v>7.148590811471929E-2</v>
      </c>
      <c r="C121">
        <v>8.0347676812284233E-2</v>
      </c>
      <c r="D121">
        <v>7.9596202121105117E-2</v>
      </c>
      <c r="E121">
        <v>8.0139708991141395E-2</v>
      </c>
      <c r="F121">
        <v>7.8318735180199509E-2</v>
      </c>
      <c r="G121">
        <v>7.9195932241140771E-2</v>
      </c>
      <c r="H121">
        <v>8.3531047221895249E-2</v>
      </c>
      <c r="I121">
        <v>8.8695035789534887E-2</v>
      </c>
      <c r="J121">
        <v>8.8455657023225706E-2</v>
      </c>
      <c r="K121">
        <v>8.9855708236569687E-2</v>
      </c>
      <c r="L121">
        <v>9.5150629134244519E-2</v>
      </c>
      <c r="M121">
        <v>0.1013718651367434</v>
      </c>
    </row>
    <row r="122" spans="1:13">
      <c r="A122" s="5" t="s">
        <v>12</v>
      </c>
      <c r="B122">
        <v>0.15813262752692031</v>
      </c>
      <c r="C122">
        <v>0.15970396952334631</v>
      </c>
      <c r="D122">
        <v>0.160872948585292</v>
      </c>
      <c r="E122">
        <v>0.16304245262792799</v>
      </c>
      <c r="F122">
        <v>0.16552408260218229</v>
      </c>
      <c r="G122">
        <v>0.1643763040475279</v>
      </c>
      <c r="H122">
        <v>0.1673810221811862</v>
      </c>
      <c r="I122">
        <v>0.17233561331880931</v>
      </c>
      <c r="J122">
        <v>0.17055899615904449</v>
      </c>
      <c r="K122">
        <v>0.17343785978496301</v>
      </c>
      <c r="L122">
        <v>0.17963970340779459</v>
      </c>
      <c r="M122">
        <v>0.1686980114924253</v>
      </c>
    </row>
    <row r="123" spans="1:13">
      <c r="A123" s="5" t="s">
        <v>13</v>
      </c>
      <c r="B123">
        <v>2.2072193903546239E-5</v>
      </c>
      <c r="C123">
        <v>2.6411635425712792E-5</v>
      </c>
      <c r="D123">
        <v>3.2497198538378497E-5</v>
      </c>
      <c r="E123">
        <v>3.7964325472786679E-5</v>
      </c>
      <c r="F123">
        <v>4.3965665203424662E-5</v>
      </c>
      <c r="G123">
        <v>5.0914902165982037E-5</v>
      </c>
      <c r="H123">
        <v>5.7408847950563E-5</v>
      </c>
      <c r="I123">
        <v>6.4565748731216908E-5</v>
      </c>
      <c r="J123">
        <v>7.0805906674610875E-5</v>
      </c>
      <c r="K123">
        <v>8.0231199355778343E-5</v>
      </c>
      <c r="L123">
        <v>1.147124894002379E-4</v>
      </c>
      <c r="M123">
        <v>1.3787346624991839E-4</v>
      </c>
    </row>
    <row r="124" spans="1:13">
      <c r="A124" s="5" t="s">
        <v>14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</row>
  </sheetData>
  <conditionalFormatting sqref="A3:A7">
    <cfRule type="notContainsBlanks" dxfId="31" priority="62">
      <formula>LEN(TRIM(A3))&gt;0</formula>
    </cfRule>
  </conditionalFormatting>
  <conditionalFormatting sqref="A11:A16 A18">
    <cfRule type="notContainsBlanks" dxfId="30" priority="64">
      <formula>LEN(TRIM(A11))&gt;0</formula>
    </cfRule>
  </conditionalFormatting>
  <conditionalFormatting sqref="A21:A25">
    <cfRule type="notContainsBlanks" dxfId="29" priority="58">
      <formula>LEN(TRIM(A21))&gt;0</formula>
    </cfRule>
  </conditionalFormatting>
  <conditionalFormatting sqref="A29:A34 A36">
    <cfRule type="notContainsBlanks" dxfId="28" priority="60">
      <formula>LEN(TRIM(A29))&gt;0</formula>
    </cfRule>
  </conditionalFormatting>
  <conditionalFormatting sqref="A39:A43">
    <cfRule type="notContainsBlanks" dxfId="27" priority="54">
      <formula>LEN(TRIM(A39))&gt;0</formula>
    </cfRule>
  </conditionalFormatting>
  <conditionalFormatting sqref="A47:A52 A54">
    <cfRule type="notContainsBlanks" dxfId="26" priority="56">
      <formula>LEN(TRIM(A47))&gt;0</formula>
    </cfRule>
  </conditionalFormatting>
  <conditionalFormatting sqref="A57:A61">
    <cfRule type="notContainsBlanks" dxfId="25" priority="50">
      <formula>LEN(TRIM(A57))&gt;0</formula>
    </cfRule>
  </conditionalFormatting>
  <conditionalFormatting sqref="A65:A70 A72">
    <cfRule type="notContainsBlanks" dxfId="24" priority="52">
      <formula>LEN(TRIM(A65))&gt;0</formula>
    </cfRule>
  </conditionalFormatting>
  <conditionalFormatting sqref="A93:A97">
    <cfRule type="notContainsBlanks" dxfId="23" priority="42">
      <formula>LEN(TRIM(A93))&gt;0</formula>
    </cfRule>
  </conditionalFormatting>
  <conditionalFormatting sqref="A101:A106 A108">
    <cfRule type="notContainsBlanks" dxfId="22" priority="44">
      <formula>LEN(TRIM(A101))&gt;0</formula>
    </cfRule>
  </conditionalFormatting>
  <conditionalFormatting sqref="A111:A115">
    <cfRule type="notContainsBlanks" dxfId="21" priority="38">
      <formula>LEN(TRIM(A111))&gt;0</formula>
    </cfRule>
  </conditionalFormatting>
  <conditionalFormatting sqref="A119:A124">
    <cfRule type="notContainsBlanks" dxfId="20" priority="40">
      <formula>LEN(TRIM(A119))&gt;0</formula>
    </cfRule>
  </conditionalFormatting>
  <conditionalFormatting sqref="A75:B79">
    <cfRule type="notContainsBlanks" dxfId="19" priority="46">
      <formula>LEN(TRIM(A75))&gt;0</formula>
    </cfRule>
  </conditionalFormatting>
  <conditionalFormatting sqref="A83:B88 A90">
    <cfRule type="notContainsBlanks" dxfId="18" priority="48">
      <formula>LEN(TRIM(A83))&gt;0</formula>
    </cfRule>
  </conditionalFormatting>
  <conditionalFormatting sqref="B3:M7">
    <cfRule type="notContainsBlanks" dxfId="17" priority="61">
      <formula>LEN(TRIM(B3))&gt;0</formula>
    </cfRule>
  </conditionalFormatting>
  <conditionalFormatting sqref="B11:M16 R80:AB81 S85:S94 S97:S108 S111:S112">
    <cfRule type="notContainsBlanks" dxfId="16" priority="63">
      <formula>LEN(TRIM(B11))&gt;0</formula>
    </cfRule>
  </conditionalFormatting>
  <conditionalFormatting sqref="B21:M25">
    <cfRule type="notContainsBlanks" dxfId="15" priority="57">
      <formula>LEN(TRIM(B21))&gt;0</formula>
    </cfRule>
  </conditionalFormatting>
  <conditionalFormatting sqref="B29:M34">
    <cfRule type="notContainsBlanks" dxfId="14" priority="59">
      <formula>LEN(TRIM(B29))&gt;0</formula>
    </cfRule>
  </conditionalFormatting>
  <conditionalFormatting sqref="B39:M43">
    <cfRule type="notContainsBlanks" dxfId="13" priority="53">
      <formula>LEN(TRIM(B39))&gt;0</formula>
    </cfRule>
  </conditionalFormatting>
  <conditionalFormatting sqref="B47:M52">
    <cfRule type="notContainsBlanks" dxfId="12" priority="55">
      <formula>LEN(TRIM(B47))&gt;0</formula>
    </cfRule>
  </conditionalFormatting>
  <conditionalFormatting sqref="B57:M61">
    <cfRule type="notContainsBlanks" dxfId="11" priority="49">
      <formula>LEN(TRIM(B57))&gt;0</formula>
    </cfRule>
  </conditionalFormatting>
  <conditionalFormatting sqref="B65:M70">
    <cfRule type="notContainsBlanks" dxfId="10" priority="51">
      <formula>LEN(TRIM(B65))&gt;0</formula>
    </cfRule>
  </conditionalFormatting>
  <conditionalFormatting sqref="B93:M97">
    <cfRule type="notContainsBlanks" dxfId="9" priority="41">
      <formula>LEN(TRIM(B93))&gt;0</formula>
    </cfRule>
  </conditionalFormatting>
  <conditionalFormatting sqref="B101:M106">
    <cfRule type="notContainsBlanks" dxfId="8" priority="43">
      <formula>LEN(TRIM(B101))&gt;0</formula>
    </cfRule>
  </conditionalFormatting>
  <conditionalFormatting sqref="B111:M115">
    <cfRule type="notContainsBlanks" dxfId="7" priority="37">
      <formula>LEN(TRIM(B111))&gt;0</formula>
    </cfRule>
  </conditionalFormatting>
  <conditionalFormatting sqref="B119:M124">
    <cfRule type="notContainsBlanks" dxfId="6" priority="39">
      <formula>LEN(TRIM(B119))&gt;0</formula>
    </cfRule>
  </conditionalFormatting>
  <conditionalFormatting sqref="C75:M79">
    <cfRule type="notContainsBlanks" dxfId="5" priority="45">
      <formula>LEN(TRIM(C75))&gt;0</formula>
    </cfRule>
  </conditionalFormatting>
  <conditionalFormatting sqref="C83:M88">
    <cfRule type="notContainsBlanks" dxfId="4" priority="47">
      <formula>LEN(TRIM(C83))&gt;0</formula>
    </cfRule>
  </conditionalFormatting>
  <conditionalFormatting sqref="Q68:Q77">
    <cfRule type="notContainsBlanks" dxfId="3" priority="25">
      <formula>LEN(TRIM(Q68))&gt;0</formula>
    </cfRule>
  </conditionalFormatting>
  <conditionalFormatting sqref="Q80:Q81">
    <cfRule type="notContainsBlanks" dxfId="2" priority="23">
      <formula>LEN(TRIM(Q80))&gt;0</formula>
    </cfRule>
  </conditionalFormatting>
  <conditionalFormatting sqref="Q85:R112">
    <cfRule type="notContainsBlanks" dxfId="1" priority="1">
      <formula>LEN(TRIM(Q85))&gt;0</formula>
    </cfRule>
  </conditionalFormatting>
  <conditionalFormatting sqref="R68:AB77">
    <cfRule type="notContainsBlanks" dxfId="0" priority="26">
      <formula>LEN(TRIM(R68))&gt;0</formula>
    </cfRule>
  </conditionalFormatting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0ba38d-1c9a-443a-8257-8e4e63606d82">
      <Terms xmlns="http://schemas.microsoft.com/office/infopath/2007/PartnerControls"/>
    </lcf76f155ced4ddcb4097134ff3c332f>
    <TaxCatchAll xmlns="284a952b-6074-48fc-b0ee-ae4f41100f5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D6868334DA31498A1F5C8814A62948" ma:contentTypeVersion="11" ma:contentTypeDescription="Create a new document." ma:contentTypeScope="" ma:versionID="9db98eb1dc49adbfa4eb3d9d57c51bab">
  <xsd:schema xmlns:xsd="http://www.w3.org/2001/XMLSchema" xmlns:xs="http://www.w3.org/2001/XMLSchema" xmlns:p="http://schemas.microsoft.com/office/2006/metadata/properties" xmlns:ns2="780ba38d-1c9a-443a-8257-8e4e63606d82" xmlns:ns3="284a952b-6074-48fc-b0ee-ae4f41100f56" targetNamespace="http://schemas.microsoft.com/office/2006/metadata/properties" ma:root="true" ma:fieldsID="59e48465ce1190ad94faad71cfb7ebe6" ns2:_="" ns3:_="">
    <xsd:import namespace="780ba38d-1c9a-443a-8257-8e4e63606d82"/>
    <xsd:import namespace="284a952b-6074-48fc-b0ee-ae4f4110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ba38d-1c9a-443a-8257-8e4e63606d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3570ffc-b4bc-4598-b0e6-c5f66bc0be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a952b-6074-48fc-b0ee-ae4f41100f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7692a3-d7f1-4ac2-8c35-2c103b16b2ec}" ma:internalName="TaxCatchAll" ma:showField="CatchAllData" ma:web="284a952b-6074-48fc-b0ee-ae4f41100f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46C388-9716-4EEF-8C70-361FD537275B}"/>
</file>

<file path=customXml/itemProps2.xml><?xml version="1.0" encoding="utf-8"?>
<ds:datastoreItem xmlns:ds="http://schemas.openxmlformats.org/officeDocument/2006/customXml" ds:itemID="{5EC408A4-C677-49A7-8167-36930701C0E6}"/>
</file>

<file path=customXml/itemProps3.xml><?xml version="1.0" encoding="utf-8"?>
<ds:datastoreItem xmlns:ds="http://schemas.openxmlformats.org/officeDocument/2006/customXml" ds:itemID="{BAB75DD7-AABC-451A-A9D8-C07D33CA6D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Janne PIPER</cp:lastModifiedBy>
  <cp:revision/>
  <dcterms:created xsi:type="dcterms:W3CDTF">2024-03-04T13:41:42Z</dcterms:created>
  <dcterms:modified xsi:type="dcterms:W3CDTF">2025-09-08T17:36:46Z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0x01010072D6868334DA31498A1F5C8814A62948</vt:lpwstr>
  </property>
  <property fmtid="{D5CDD505-2E9C-101B-9397-08002B2CF9AE}" pid="3" name="MediaServiceImageTags">
    <vt:lpwstr/>
  </property>
</Properties>
</file>